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ources\SpiddV2\Modèles\"/>
    </mc:Choice>
  </mc:AlternateContent>
  <xr:revisionPtr revIDLastSave="0" documentId="8_{FB93E9C8-98E7-416C-A334-7FE4B8DAC4DE}" xr6:coauthVersionLast="47" xr6:coauthVersionMax="47" xr10:uidLastSave="{00000000-0000-0000-0000-000000000000}"/>
  <bookViews>
    <workbookView xWindow="795" yWindow="1380" windowWidth="25845" windowHeight="13665" activeTab="3"/>
  </bookViews>
  <sheets>
    <sheet name="Liste des parties" sheetId="1" r:id="rId1"/>
    <sheet name="Date tournoi" sheetId="4" r:id="rId2"/>
    <sheet name="Tableau V1" sheetId="2" state="hidden" r:id="rId3"/>
    <sheet name="Tableau" sheetId="3" r:id="rId4"/>
  </sheets>
  <definedNames>
    <definedName name="Date">'Date tournoi'!$B$2</definedName>
    <definedName name="NP">'Liste des parties'!$1:$1048576</definedName>
    <definedName name="_xlnm.Print_Area" localSheetId="2">'Tableau V1'!$A$1:$AP$159</definedName>
    <definedName name="_xlnm.Print_Area" localSheetId="3">Tableau!$A$1:$BW$88</definedName>
  </definedNames>
  <calcPr calcId="191029" calcMode="auto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<sst xmlns="http://schemas.openxmlformats.org/spreadsheetml/2006/main" count="164" uniqueCount="164">
  <si>
    <t>Num Partie</t>
  </si>
  <si>
    <t>Forfait</t>
  </si>
  <si>
    <t>Licence1</t>
  </si>
  <si>
    <t>Dossard1</t>
  </si>
  <si>
    <t>Nom1</t>
  </si>
  <si>
    <t>Prenom1</t>
  </si>
  <si>
    <t>Place1</t>
  </si>
  <si>
    <t>Nb Point1</t>
  </si>
  <si>
    <t>Echelon1</t>
  </si>
  <si>
    <t>N°Club1</t>
  </si>
  <si>
    <t>Club 1</t>
  </si>
  <si>
    <t>Gagne1</t>
  </si>
  <si>
    <t>Licence2</t>
  </si>
  <si>
    <t>Dossard2</t>
  </si>
  <si>
    <t>Nom2</t>
  </si>
  <si>
    <t>Prenom2</t>
  </si>
  <si>
    <t>Place2</t>
  </si>
  <si>
    <t>Nb Point2</t>
  </si>
  <si>
    <t>Echelon2</t>
  </si>
  <si>
    <t>N°Club2</t>
  </si>
  <si>
    <t>Club 2</t>
  </si>
  <si>
    <t>Gagne2</t>
  </si>
  <si>
    <t>M1</t>
  </si>
  <si>
    <t>M2</t>
  </si>
  <si>
    <t>M3</t>
  </si>
  <si>
    <t>M4</t>
  </si>
  <si>
    <t>M5</t>
  </si>
  <si>
    <t>M6</t>
  </si>
  <si>
    <t>M7</t>
  </si>
  <si>
    <t>Epreuve</t>
  </si>
  <si>
    <t>Division</t>
  </si>
  <si>
    <t>N° Table</t>
  </si>
  <si>
    <t>Horaire</t>
  </si>
  <si>
    <t/>
  </si>
  <si>
    <t>Double Club Id1</t>
  </si>
  <si>
    <t>Double Club Id2</t>
  </si>
  <si>
    <t>2724365</t>
  </si>
  <si>
    <t>PREVOST</t>
  </si>
  <si>
    <t>Xavier</t>
  </si>
  <si>
    <t>09270151</t>
  </si>
  <si>
    <t>NEUBOURG QUITTEBEUF TT</t>
  </si>
  <si>
    <t>2724417</t>
  </si>
  <si>
    <t>POSIER</t>
  </si>
  <si>
    <t>Thomas</t>
  </si>
  <si>
    <t>09270015</t>
  </si>
  <si>
    <t>CS ANDELYS</t>
  </si>
  <si>
    <t>-3</t>
  </si>
  <si>
    <t>-2</t>
  </si>
  <si>
    <t>-5</t>
  </si>
  <si>
    <t>D27_Challenge 505 Adultes</t>
  </si>
  <si>
    <t>Challenge 505 Adultes groupe 2 - T1 - GR1</t>
  </si>
  <si>
    <t>2723553</t>
  </si>
  <si>
    <t>MORISOT</t>
  </si>
  <si>
    <t>Anne-Sophie</t>
  </si>
  <si>
    <t>09270041</t>
  </si>
  <si>
    <t>STADE PORTE NORMANDE VERNON</t>
  </si>
  <si>
    <t>2721414</t>
  </si>
  <si>
    <t>ZANETTE</t>
  </si>
  <si>
    <t>Franck</t>
  </si>
  <si>
    <t>09270169</t>
  </si>
  <si>
    <t>RAS ROMILLY AS</t>
  </si>
  <si>
    <t>7</t>
  </si>
  <si>
    <t>-6</t>
  </si>
  <si>
    <t>-11</t>
  </si>
  <si>
    <t>2724814</t>
  </si>
  <si>
    <t>TOUTAIN</t>
  </si>
  <si>
    <t>Francis</t>
  </si>
  <si>
    <t>09270139</t>
  </si>
  <si>
    <t>US GRAVIGNY TT</t>
  </si>
  <si>
    <t>2723465</t>
  </si>
  <si>
    <t>POTEL</t>
  </si>
  <si>
    <t>Sylvain</t>
  </si>
  <si>
    <t>-10</t>
  </si>
  <si>
    <t>-9</t>
  </si>
  <si>
    <t>2724580</t>
  </si>
  <si>
    <t>SOUTIF</t>
  </si>
  <si>
    <t>Francoise</t>
  </si>
  <si>
    <t>09270156</t>
  </si>
  <si>
    <t>C. S. BEAUMONT TT</t>
  </si>
  <si>
    <t>2723727</t>
  </si>
  <si>
    <t>09270004</t>
  </si>
  <si>
    <t>TT BRIONNE</t>
  </si>
  <si>
    <t>-1</t>
  </si>
  <si>
    <t>-4</t>
  </si>
  <si>
    <t>2718231</t>
  </si>
  <si>
    <t>ROUSSELLE</t>
  </si>
  <si>
    <t>Virginie</t>
  </si>
  <si>
    <t>09270152</t>
  </si>
  <si>
    <t>GAILLON AUBEVOYE TT</t>
  </si>
  <si>
    <t>11</t>
  </si>
  <si>
    <t>2723738</t>
  </si>
  <si>
    <t>ROTY</t>
  </si>
  <si>
    <t>Philippe</t>
  </si>
  <si>
    <t>9</t>
  </si>
  <si>
    <t>10</t>
  </si>
  <si>
    <t>2724882</t>
  </si>
  <si>
    <t>PIKORKI</t>
  </si>
  <si>
    <t>Eric</t>
  </si>
  <si>
    <t>4</t>
  </si>
  <si>
    <t>2719348</t>
  </si>
  <si>
    <t>MOTTE</t>
  </si>
  <si>
    <t>5</t>
  </si>
  <si>
    <t>6</t>
  </si>
  <si>
    <t>2</t>
  </si>
  <si>
    <t>1</t>
  </si>
  <si>
    <t>8</t>
  </si>
  <si>
    <t>-7</t>
  </si>
  <si>
    <t>3</t>
  </si>
  <si>
    <t>-14</t>
  </si>
  <si>
    <t>2724364</t>
  </si>
  <si>
    <t>Berenice</t>
  </si>
  <si>
    <t>2718448</t>
  </si>
  <si>
    <t>TRAVERT</t>
  </si>
  <si>
    <t>Bruno</t>
  </si>
  <si>
    <t>2723264</t>
  </si>
  <si>
    <t>VAILLANT</t>
  </si>
  <si>
    <t>Olivier</t>
  </si>
  <si>
    <t>2723810</t>
  </si>
  <si>
    <t>NEVEU</t>
  </si>
  <si>
    <t>Isabelle</t>
  </si>
  <si>
    <t>09270071</t>
  </si>
  <si>
    <t>AS VAUDREUIL TENNIS TABLE</t>
  </si>
  <si>
    <t>-8</t>
  </si>
  <si>
    <t>12</t>
  </si>
  <si>
    <t>Paramètres</t>
  </si>
  <si>
    <t>Date</t>
  </si>
  <si>
    <t>1/8ème de Finale</t>
  </si>
  <si>
    <t>1/4ème de Finale</t>
  </si>
  <si>
    <t>1/2ème de Finale</t>
  </si>
  <si>
    <t>Finale</t>
  </si>
  <si>
    <t>Table</t>
  </si>
  <si>
    <t>1er</t>
  </si>
  <si>
    <t>2ème</t>
  </si>
  <si>
    <t>Places 3ème/4ème</t>
  </si>
  <si>
    <t>3ème</t>
  </si>
  <si>
    <t>4ème</t>
  </si>
  <si>
    <t>Places 5 à 8</t>
  </si>
  <si>
    <t>Places 5ème/6ème</t>
  </si>
  <si>
    <t>5ème</t>
  </si>
  <si>
    <t>6ème</t>
  </si>
  <si>
    <t>Places 7ème/8ème</t>
  </si>
  <si>
    <t xml:space="preserve">EPREUVE : </t>
  </si>
  <si>
    <t>7ème</t>
  </si>
  <si>
    <t xml:space="preserve">TABLEAU :  </t>
  </si>
  <si>
    <t>8ème</t>
  </si>
  <si>
    <t>Places 9 à 16</t>
  </si>
  <si>
    <t>Places 9 à 12</t>
  </si>
  <si>
    <t>Places 9ème/10ème</t>
  </si>
  <si>
    <t>9ème</t>
  </si>
  <si>
    <t>10ème</t>
  </si>
  <si>
    <t>Places 11ème/12ème</t>
  </si>
  <si>
    <t>11ème</t>
  </si>
  <si>
    <t>12ème</t>
  </si>
  <si>
    <t>Places 13 à 16</t>
  </si>
  <si>
    <t>Places 13ème/14ème</t>
  </si>
  <si>
    <t>13ème</t>
  </si>
  <si>
    <t>14ème</t>
  </si>
  <si>
    <t>Places 15ème/16ème</t>
  </si>
  <si>
    <t>15ème</t>
  </si>
  <si>
    <t>16ème</t>
  </si>
  <si>
    <t>Places 9ème/10éme</t>
  </si>
  <si>
    <t>1/8 de Finale</t>
  </si>
  <si>
    <t>1/4 de Finale</t>
  </si>
  <si>
    <t>1/2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</si>
</sst>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00" formatCode="d\ mmmm\ yyyy"/>
    <numFmt numFmtId="207" formatCode="dd/mm/yy"/>
    <numFmt numFmtId="208" formatCode="h:mm"/>
  </numFmts>
  <fonts count="16">
    <font>
      <sz val="10"/>
      <name val="Arial"/>
    </font>
    <font>
      <sz val="10"/>
      <name val="Arial"/>
    </font>
    <font>
      <sz val="10"/>
      <name val="Times New Roman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8"/>
      <color indexed="8"/>
      <name val="Arial"/>
      <family val="2"/>
    </font>
    <font>
      <b/>
      <sz val="6"/>
      <color indexed="8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sz val="1"/>
      <color indexed="9"/>
      <name val="Arial"/>
      <family val="2"/>
    </font>
    <font>
      <sz val="1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16"/>
      </left>
      <right/>
      <top/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/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/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1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dotted">
        <color indexed="64"/>
      </top>
      <bottom/>
      <diagonal/>
    </border>
  </borders>
  <cellStyleXfs count="5">
    <xf numFmtId="0" fontId="0" fillId="0" borderId="0"/>
    <xf numFmtId="0" fontId="2" applyFont="1" fillId="0" borderId="0"/>
    <xf numFmtId="0" fontId="1" applyFont="1" fillId="0" borderId="0"/>
    <xf numFmtId="0" fontId="2" applyFont="1" fillId="0" borderId="0"/>
    <xf numFmtId="0" fontId="2" applyFont="1" fillId="0" borderId="0"/>
  </cellStyleXfs>
  <cellXfs count="201">
    <xf numFmtId="0" fontId="0" fillId="0" borderId="0" xfId="0"/>
    <xf numFmtId="0" fontId="3" applyFont="1" fillId="0" borderId="0" applyBorder="1" xfId="1" applyProtection="1" applyAlignment="1">
      <alignment horizontal="left" vertical="center"/>
      <protection hidden="1"/>
    </xf>
    <xf numFmtId="0" fontId="3" applyFont="1" fillId="0" borderId="1" applyBorder="1" xfId="1" applyProtection="1" applyAlignment="1">
      <alignment horizontal="left" vertical="center"/>
      <protection hidden="1"/>
    </xf>
    <xf numFmtId="0" fontId="3" applyFont="1" fillId="0" borderId="0" applyBorder="1" xfId="2" applyProtection="1" applyAlignment="1">
      <alignment horizontal="center" vertical="center"/>
      <protection hidden="1"/>
    </xf>
    <xf numFmtId="0" fontId="4" applyFont="1" fillId="0" borderId="0" applyBorder="1" xfId="2" applyProtection="1" applyAlignment="1">
      <alignment horizontal="center" vertical="center"/>
      <protection hidden="1"/>
    </xf>
    <xf numFmtId="0" fontId="3" applyFont="1" fillId="0" borderId="2" applyBorder="1" xfId="2" applyProtection="1" applyAlignment="1">
      <alignment horizontal="center" vertical="center"/>
      <protection hidden="1"/>
    </xf>
    <xf numFmtId="0" fontId="5" applyFont="1" fillId="0" borderId="0" applyBorder="1" xfId="2" applyProtection="1" applyAlignment="1">
      <alignment horizontal="center" vertical="center"/>
      <protection hidden="1"/>
    </xf>
    <xf numFmtId="0" fontId="6" applyFont="1" fillId="0" borderId="0" applyBorder="1" xfId="2" applyProtection="1" applyAlignment="1">
      <alignment horizontal="center" vertical="center"/>
      <protection hidden="1"/>
    </xf>
    <xf numFmtId="0" fontId="4" applyFont="1" fillId="0" applyFill="1" borderId="3" applyBorder="1" xfId="2" applyProtection="1" applyAlignment="1">
      <alignment horizontal="center" vertical="center"/>
      <protection hidden="1"/>
    </xf>
    <xf numFmtId="0" fontId="3" applyFont="1" fillId="0" applyFill="1" borderId="3" applyBorder="1" xfId="1" applyProtection="1" applyAlignment="1">
      <alignment horizontal="right" vertical="center"/>
      <protection hidden="1"/>
    </xf>
    <xf numFmtId="0" fontId="3" applyFont="1" fillId="0" applyFill="1" borderId="4" applyBorder="1" xfId="2" applyProtection="1" applyAlignment="1">
      <alignment horizontal="center" vertical="center"/>
      <protection hidden="1"/>
    </xf>
    <xf numFmtId="0" fontId="4" applyFont="1" fillId="0" applyFill="1" borderId="0" applyBorder="1" xfId="2" applyProtection="1" applyAlignment="1">
      <alignment horizontal="center" vertical="center"/>
      <protection hidden="1"/>
    </xf>
    <xf numFmtId="0" fontId="3" applyFont="1" fillId="0" applyFill="1" borderId="0" applyBorder="1" xfId="1" applyProtection="1" applyAlignment="1">
      <alignment horizontal="right" vertical="center"/>
      <protection hidden="1"/>
    </xf>
    <xf numFmtId="0" fontId="3" applyFont="1" fillId="0" applyFill="1" borderId="5" applyBorder="1" xfId="2" applyProtection="1" applyAlignment="1">
      <alignment horizontal="center" vertical="center"/>
      <protection hidden="1"/>
    </xf>
    <xf numFmtId="0" fontId="7" applyFont="1" fillId="0" applyFill="1" borderId="0" applyBorder="1" xfId="2" applyProtection="1" applyAlignment="1">
      <alignment horizontal="center" vertical="center"/>
      <protection hidden="1"/>
    </xf>
    <xf numFmtId="0" fontId="3" applyFont="1" fillId="0" applyFill="1" borderId="0" applyBorder="1" xfId="2" applyProtection="1" applyAlignment="1">
      <alignment horizontal="center" vertical="center"/>
      <protection hidden="1"/>
    </xf>
    <xf numFmtId="0" fontId="3" applyFont="1" fillId="0" applyFill="1" borderId="6" applyBorder="1" xfId="2" applyProtection="1" applyAlignment="1">
      <alignment horizontal="center" vertical="center"/>
      <protection hidden="1"/>
    </xf>
    <xf numFmtId="0" fontId="3" applyFont="1" fillId="0" applyFill="1" borderId="6" applyBorder="1" xfId="1" applyProtection="1" applyAlignment="1">
      <alignment horizontal="right" vertical="center"/>
      <protection hidden="1"/>
    </xf>
    <xf numFmtId="0" fontId="3" applyFont="1" fillId="0" applyFill="1" borderId="7" applyBorder="1" xfId="2" applyProtection="1" applyAlignment="1">
      <alignment horizontal="center" vertical="center"/>
      <protection hidden="1"/>
    </xf>
    <xf numFmtId="0" fontId="8" applyFont="1" fillId="0" borderId="0" applyBorder="1" xfId="1" applyProtection="1" applyAlignment="1">
      <alignment horizontal="left" vertical="center"/>
      <protection hidden="1"/>
    </xf>
    <xf numFmtId="0" fontId="8" applyFont="1" fillId="0" borderId="1" applyBorder="1" xfId="1" applyProtection="1" applyAlignment="1">
      <alignment horizontal="left" vertical="center"/>
      <protection hidden="1"/>
    </xf>
    <xf numFmtId="0" fontId="8" applyFont="1" fillId="0" applyFill="1" borderId="0" applyBorder="1" xfId="1" applyProtection="1" applyAlignment="1">
      <alignment horizontal="right" vertical="center"/>
      <protection hidden="1"/>
    </xf>
    <xf numFmtId="0" fontId="8" applyFont="1" fillId="0" applyFill="1" borderId="0" applyBorder="1" xfId="2" applyProtection="1" applyAlignment="1">
      <alignment horizontal="center" vertical="center"/>
      <protection hidden="1"/>
    </xf>
    <xf numFmtId="0" fontId="9" applyFont="1" fillId="0" borderId="0" applyBorder="1" xfId="2" applyProtection="1" applyAlignment="1">
      <alignment horizontal="center" vertical="center"/>
      <protection hidden="1"/>
    </xf>
    <xf numFmtId="0" fontId="8" applyFont="1" fillId="0" borderId="0" applyBorder="1" xfId="2" applyProtection="1" applyAlignment="1">
      <alignment horizontal="center" vertical="center"/>
      <protection hidden="1"/>
    </xf>
    <xf numFmtId="0" fontId="8" applyFont="1" fillId="0" applyFill="1" borderId="3" applyBorder="1" xfId="1" applyProtection="1" applyAlignment="1">
      <alignment horizontal="right" vertical="center"/>
      <protection hidden="1"/>
    </xf>
    <xf numFmtId="0" fontId="8" applyFont="1" fillId="0" applyFill="1" borderId="6" applyBorder="1" xfId="1" applyProtection="1" applyAlignment="1">
      <alignment horizontal="right" vertical="center"/>
      <protection hidden="1"/>
    </xf>
    <xf numFmtId="0" fontId="9" applyFont="1" fillId="0" applyFill="1" borderId="3" applyBorder="1" xfId="2" applyProtection="1" applyAlignment="1">
      <alignment horizontal="center" vertical="center"/>
      <protection hidden="1"/>
    </xf>
    <xf numFmtId="0" fontId="8" applyFont="1" fillId="0" applyFill="1" borderId="6" applyBorder="1" xfId="2" applyProtection="1" applyAlignment="1">
      <alignment horizontal="center" vertical="center"/>
      <protection hidden="1"/>
    </xf>
    <xf numFmtId="0" fontId="8" applyFont="1" fillId="0" applyFill="1" borderId="4" applyBorder="1" xfId="2" applyProtection="1" applyAlignment="1">
      <alignment horizontal="center" vertical="center"/>
      <protection hidden="1"/>
    </xf>
    <xf numFmtId="0" fontId="8" applyFont="1" fillId="0" applyFill="1" borderId="5" applyBorder="1" xfId="2" applyProtection="1" applyAlignment="1">
      <alignment horizontal="center" vertical="center"/>
      <protection hidden="1"/>
    </xf>
    <xf numFmtId="0" fontId="8" applyFont="1" fillId="0" applyFill="1" borderId="7" applyBorder="1" xfId="2" applyProtection="1" applyAlignment="1">
      <alignment horizontal="center" vertical="center"/>
      <protection hidden="1"/>
    </xf>
    <xf numFmtId="49" applyNumberFormat="1" fontId="0" fillId="2" applyFill="1" borderId="0" xfId="0" applyProtection="1" applyAlignment="1">
      <alignment horizontal="center"/>
      <protection locked="0"/>
    </xf>
    <xf numFmtId="0" fontId="8" applyFont="1" fillId="0" borderId="0" xfId="4" applyProtection="1" applyAlignment="1">
      <alignment vertical="center"/>
      <protection hidden="1"/>
    </xf>
    <xf numFmtId="0" fontId="8" applyFont="1" fillId="0" borderId="8" applyBorder="1" xfId="3" applyProtection="1" applyAlignment="1">
      <alignment horizontal="center" vertical="center"/>
      <protection hidden="1"/>
    </xf>
    <xf numFmtId="0" fontId="8" applyFont="1" fillId="0" borderId="9" applyBorder="1" xfId="3" applyProtection="1" applyAlignment="1">
      <alignment horizontal="center" vertical="center"/>
      <protection hidden="1"/>
    </xf>
    <xf numFmtId="0" fontId="8" applyFont="1" fillId="0" borderId="10" applyBorder="1" xfId="3" applyProtection="1" applyAlignment="1">
      <alignment horizontal="center" vertical="center"/>
      <protection hidden="1"/>
    </xf>
    <xf numFmtId="0" fontId="8" applyFont="1" fillId="0" borderId="0" applyBorder="1" xfId="3" applyProtection="1" applyAlignment="1">
      <alignment horizontal="center" vertical="center"/>
      <protection hidden="1"/>
    </xf>
    <xf numFmtId="0" fontId="6" applyFont="1" fillId="0" borderId="0" applyBorder="1" xfId="3" applyProtection="1" applyAlignment="1">
      <alignment horizontal="center" vertical="center"/>
      <protection hidden="1"/>
    </xf>
    <xf numFmtId="0" fontId="3" applyFont="1" fillId="0" borderId="0" xfId="4" applyProtection="1" applyAlignment="1">
      <alignment vertical="center"/>
      <protection hidden="1"/>
    </xf>
    <xf numFmtId="0" fontId="8" applyFont="1" fillId="0" borderId="0" applyBorder="1" xfId="3" applyProtection="1" applyAlignment="1">
      <alignment horizontal="centerContinuous" vertical="center"/>
      <protection hidden="1"/>
    </xf>
    <xf numFmtId="0" fontId="10" applyFont="1" fillId="0" borderId="0" xfId="4" applyProtection="1" applyAlignment="1">
      <alignment horizontal="center" vertical="center"/>
      <protection hidden="1"/>
    </xf>
    <xf numFmtId="0" fontId="4" applyFont="1" fillId="0" borderId="0" xfId="3" applyProtection="1" applyAlignment="1">
      <alignment horizontal="center" vertical="center"/>
      <protection hidden="1"/>
    </xf>
    <xf numFmtId="0" fontId="9" applyFont="1" fillId="0" borderId="0" xfId="3" applyProtection="1" applyAlignment="1">
      <alignment horizontal="center" vertical="center"/>
      <protection hidden="1"/>
    </xf>
    <xf numFmtId="0" fontId="3" applyFont="1" fillId="0" applyFill="1" borderId="0" applyBorder="1" xfId="3" applyProtection="1" applyAlignment="1">
      <alignment vertical="center"/>
      <protection hidden="1"/>
    </xf>
    <xf numFmtId="0" fontId="4" applyFont="1" fillId="0" applyFill="1" borderId="0" applyBorder="1" xfId="3" applyProtection="1" applyAlignment="1">
      <alignment horizontal="center" vertical="center"/>
      <protection hidden="1"/>
    </xf>
    <xf numFmtId="0" fontId="9" applyFont="1" fillId="0" applyFill="1" borderId="0" applyBorder="1" xfId="3" applyProtection="1" applyAlignment="1">
      <alignment horizontal="center" vertical="center"/>
      <protection hidden="1"/>
    </xf>
    <xf numFmtId="0" fontId="3" applyFont="1" fillId="0" applyFill="1" borderId="0" applyBorder="1" xfId="4" applyProtection="1" applyAlignment="1">
      <alignment vertical="center"/>
      <protection hidden="1"/>
    </xf>
    <xf numFmtId="0" fontId="8" applyFont="1" fillId="0" borderId="0" xfId="4" applyProtection="1" applyAlignment="1">
      <alignment horizontal="center" vertical="center"/>
      <protection hidden="1"/>
    </xf>
    <xf numFmtId="0" applyNumberFormat="1" fontId="3" applyFont="1" fillId="3" applyFill="1" borderId="1" applyBorder="1" xfId="3" applyProtection="1" applyAlignment="1">
      <alignment horizontal="center" vertical="center"/>
      <protection hidden="1"/>
    </xf>
    <xf numFmtId="0" fontId="5" applyFont="1" fillId="0" borderId="1" applyBorder="1" xfId="3" applyProtection="1" applyAlignment="1">
      <alignment horizontal="left" vertical="center"/>
      <protection hidden="1"/>
    </xf>
    <xf numFmtId="0" fontId="8" applyFont="1" fillId="0" borderId="1" applyBorder="1" xfId="3" applyProtection="1" applyAlignment="1">
      <alignment horizontal="left" vertical="center"/>
      <protection hidden="1"/>
    </xf>
    <xf numFmtId="0" fontId="8" applyFont="1" fillId="0" applyFill="1" borderId="0" applyBorder="1" xfId="3" applyProtection="1" applyAlignment="1">
      <alignment vertical="center"/>
      <protection hidden="1"/>
    </xf>
    <xf numFmtId="0" fontId="3" applyFont="1" fillId="0" borderId="0" xfId="3" applyProtection="1" applyAlignment="1">
      <alignment vertical="center"/>
      <protection hidden="1"/>
    </xf>
    <xf numFmtId="0" fontId="10" applyFont="1" fillId="0" borderId="0" applyBorder="1" xfId="3" applyProtection="1" applyAlignment="1">
      <alignment horizontal="centerContinuous" vertical="center"/>
      <protection hidden="1"/>
    </xf>
    <xf numFmtId="0" fontId="3" applyFont="1" fillId="0" borderId="2" applyBorder="1" xfId="4" applyProtection="1" applyAlignment="1">
      <alignment vertical="center"/>
      <protection hidden="1"/>
    </xf>
    <xf numFmtId="0" applyNumberFormat="1" fontId="3" applyFont="1" fillId="0" applyFill="1" borderId="0" applyBorder="1" xfId="3" applyProtection="1" applyAlignment="1">
      <alignment horizontal="center" vertical="center"/>
      <protection hidden="1"/>
    </xf>
    <xf numFmtId="0" fontId="5" applyFont="1" fillId="0" applyFill="1" borderId="0" applyBorder="1" xfId="3" applyProtection="1" applyAlignment="1">
      <alignment horizontal="left" vertical="center"/>
      <protection hidden="1"/>
    </xf>
    <xf numFmtId="0" fontId="8" applyFont="1" fillId="0" applyFill="1" borderId="0" applyBorder="1" xfId="3" applyProtection="1" applyAlignment="1">
      <alignment horizontal="left" vertical="center"/>
      <protection hidden="1"/>
    </xf>
    <xf numFmtId="0" fontId="3" applyFont="1" fillId="0" borderId="0" xfId="3" applyProtection="1" applyAlignment="1">
      <alignment horizontal="center" vertical="center"/>
      <protection hidden="1"/>
    </xf>
    <xf numFmtId="0" fontId="5" applyFont="1" fillId="0" borderId="0" xfId="3" applyProtection="1" applyAlignment="1">
      <alignment horizontal="center" vertical="center"/>
      <protection hidden="1"/>
    </xf>
    <xf numFmtId="0" fontId="8" applyFont="1" fillId="0" borderId="0" xfId="3" applyProtection="1" applyAlignment="1">
      <alignment horizontal="center" vertical="center"/>
      <protection hidden="1"/>
    </xf>
    <xf numFmtId="0" fontId="3" applyFont="1" fillId="0" borderId="0" applyBorder="1" xfId="4" applyProtection="1" applyAlignment="1">
      <alignment vertical="center"/>
      <protection hidden="1"/>
    </xf>
    <xf numFmtId="0" fontId="8" applyFont="1" fillId="0" borderId="2" applyBorder="1" xfId="4" applyProtection="1" applyAlignment="1">
      <alignment horizontal="center" vertical="center"/>
      <protection hidden="1"/>
    </xf>
    <xf numFmtId="0" fontId="3" applyFont="1" fillId="0" applyFill="1" borderId="0" applyBorder="1" xfId="3" applyProtection="1" applyAlignment="1">
      <alignment horizontal="center" vertical="center"/>
      <protection hidden="1"/>
    </xf>
    <xf numFmtId="0" fontId="11" applyFont="1" fillId="0" borderId="0" applyBorder="1" xfId="2" applyProtection="1" applyAlignment="1">
      <alignment horizontal="center" vertical="center"/>
      <protection hidden="1"/>
    </xf>
    <xf numFmtId="0" fontId="10" applyFont="1" fillId="0" borderId="0" applyBorder="1" xfId="0" applyProtection="1" applyAlignment="1">
      <alignment horizontal="centerContinuous" vertical="center"/>
      <protection hidden="1"/>
    </xf>
    <xf numFmtId="0" fontId="8" applyFont="1" fillId="0" borderId="11" applyBorder="1" xfId="0" applyProtection="1" applyAlignment="1">
      <alignment horizontal="center" vertical="center"/>
      <protection hidden="1"/>
    </xf>
    <xf numFmtId="207" applyNumberFormat="1" fontId="10" applyFont="1" fillId="0" borderId="0" applyBorder="1" xfId="0" applyProtection="1" applyAlignment="1">
      <alignment horizontal="centerContinuous" vertical="center"/>
      <protection hidden="1"/>
    </xf>
    <xf numFmtId="208" applyNumberFormat="1" fontId="8" applyFont="1" fillId="0" borderId="0" applyBorder="1" xfId="0" applyProtection="1" applyAlignment="1">
      <alignment horizontal="centerContinuous" vertical="center"/>
      <protection hidden="1"/>
    </xf>
    <xf numFmtId="0" fontId="3" applyFont="1" fillId="0" borderId="0" xfId="3" applyProtection="1" applyAlignment="1">
      <alignment horizontal="centerContinuous" vertical="center"/>
      <protection hidden="1"/>
    </xf>
    <xf numFmtId="0" applyNumberFormat="1" fontId="3" applyFont="1" fillId="3" applyFill="1" borderId="12" applyBorder="1" xfId="3" applyProtection="1" applyAlignment="1">
      <alignment horizontal="center" vertical="center"/>
      <protection hidden="1"/>
    </xf>
    <xf numFmtId="0" fontId="3" applyFont="1" fillId="0" borderId="0" applyBorder="1" xfId="2" applyProtection="1" applyAlignment="1">
      <alignment vertical="center"/>
      <protection hidden="1"/>
    </xf>
    <xf numFmtId="0" fontId="3" applyFont="1" fillId="0" borderId="2" applyBorder="1" xfId="3" applyProtection="1" applyAlignment="1">
      <alignment vertical="center"/>
      <protection hidden="1"/>
    </xf>
    <xf numFmtId="0" fontId="3" applyFont="1" fillId="0" borderId="2" applyBorder="1" xfId="3" applyProtection="1" applyAlignment="1">
      <alignment horizontal="center" vertical="center"/>
      <protection hidden="1"/>
    </xf>
    <xf numFmtId="0" fontId="11" applyFont="1" fillId="4" applyFill="1" borderId="0" xfId="3" applyProtection="1" applyAlignment="1">
      <alignment horizontal="center" vertical="center"/>
      <protection hidden="1"/>
    </xf>
    <xf numFmtId="0" fontId="10" applyFont="1" fillId="0" borderId="13" applyBorder="1" xfId="3" applyProtection="1" applyAlignment="1">
      <alignment horizontal="centerContinuous" vertical="center"/>
      <protection hidden="1"/>
    </xf>
    <xf numFmtId="0" fontId="8" applyFont="1" fillId="0" borderId="13" applyBorder="1" xfId="3" applyProtection="1" applyAlignment="1">
      <alignment horizontal="centerContinuous" vertical="center"/>
      <protection hidden="1"/>
    </xf>
    <xf numFmtId="0" fontId="3" applyFont="1" fillId="0" borderId="1" applyBorder="1" xfId="2" applyProtection="1" applyAlignment="1">
      <alignment vertical="center"/>
      <protection hidden="1"/>
    </xf>
    <xf numFmtId="0" fontId="6" applyFont="1" fillId="0" borderId="0" applyBorder="1" xfId="2" applyProtection="1" applyAlignment="1">
      <alignment vertical="center"/>
      <protection hidden="1"/>
    </xf>
    <xf numFmtId="0" fontId="11" applyFont="1" fillId="0" borderId="0" xfId="4" applyProtection="1" applyAlignment="1">
      <alignment horizontal="center" vertical="center"/>
      <protection hidden="1"/>
    </xf>
    <xf numFmtId="0" fontId="3" applyFont="1" fillId="0" applyFill="1" borderId="14" applyBorder="1" xfId="4" applyProtection="1" applyAlignment="1">
      <alignment vertical="center"/>
      <protection hidden="1"/>
    </xf>
    <xf numFmtId="0" fontId="8" applyFont="1" fillId="0" borderId="0" xfId="3" applyProtection="1" applyAlignment="1">
      <alignment vertical="center"/>
      <protection hidden="1"/>
    </xf>
    <xf numFmtId="0" fontId="5" applyFont="1" fillId="0" borderId="15" applyBorder="1" xfId="3" applyProtection="1" applyAlignment="1">
      <alignment horizontal="left" vertical="center"/>
      <protection hidden="1"/>
    </xf>
    <xf numFmtId="0" fontId="5" applyFont="1" fillId="0" borderId="0" applyBorder="1" xfId="3" applyProtection="1" applyAlignment="1">
      <alignment horizontal="center" vertical="center"/>
      <protection hidden="1"/>
    </xf>
    <xf numFmtId="0" fontId="3" applyFont="1" fillId="0" borderId="0" applyBorder="1" xfId="3" applyProtection="1" applyAlignment="1">
      <alignment vertical="center"/>
      <protection hidden="1"/>
    </xf>
    <xf numFmtId="0" fontId="8" applyFont="1" fillId="0" borderId="0" applyBorder="1" xfId="4" applyProtection="1" applyAlignment="1">
      <alignment vertical="center"/>
      <protection hidden="1"/>
    </xf>
    <xf numFmtId="0" fontId="6" applyFont="1" fillId="0" applyFill="1" borderId="0" applyBorder="1" xfId="3" applyProtection="1" applyAlignment="1">
      <alignment horizontal="center" vertical="center"/>
      <protection hidden="1"/>
    </xf>
    <xf numFmtId="0" fontId="5" applyFont="1" fillId="0" borderId="16" applyBorder="1" xfId="3" applyProtection="1" applyAlignment="1">
      <alignment horizontal="center" vertical="center"/>
      <protection hidden="1"/>
    </xf>
    <xf numFmtId="0" fontId="5" applyFont="1" fillId="0" borderId="17" applyBorder="1" xfId="3" applyProtection="1" applyAlignment="1">
      <alignment horizontal="center" vertical="center"/>
      <protection hidden="1"/>
    </xf>
    <xf numFmtId="0" fontId="8" applyFont="1" fillId="0" borderId="17" applyBorder="1" xfId="3" applyProtection="1" applyAlignment="1">
      <alignment horizontal="center" vertical="center"/>
      <protection hidden="1"/>
    </xf>
    <xf numFmtId="0" fontId="3" applyFont="1" fillId="0" borderId="17" applyBorder="1" xfId="3" applyProtection="1" applyAlignment="1">
      <alignment vertical="center"/>
      <protection hidden="1"/>
    </xf>
    <xf numFmtId="0" fontId="8" applyFont="1" fillId="0" applyFill="1" borderId="0" applyBorder="1" xfId="4" applyProtection="1" applyAlignment="1">
      <alignment vertical="center"/>
      <protection hidden="1"/>
    </xf>
    <xf numFmtId="0" fontId="8" applyFont="1" fillId="0" borderId="18" applyBorder="1" xfId="3" applyProtection="1" applyAlignment="1">
      <alignment horizontal="center" vertical="center"/>
      <protection hidden="1"/>
    </xf>
    <xf numFmtId="0" fontId="8" applyFont="1" fillId="0" borderId="19" applyBorder="1" xfId="3" applyProtection="1" applyAlignment="1">
      <alignment horizontal="center" vertical="center"/>
      <protection hidden="1"/>
    </xf>
    <xf numFmtId="0" fontId="8" applyFont="1" fillId="0" borderId="20" applyBorder="1" xfId="3" applyProtection="1" applyAlignment="1">
      <alignment horizontal="center" vertical="center"/>
      <protection hidden="1"/>
    </xf>
    <xf numFmtId="0" fontId="8" applyFont="1" fillId="0" applyFill="1" borderId="0" applyBorder="1" xfId="4" applyProtection="1" applyAlignment="1">
      <alignment horizontal="center" vertical="center"/>
      <protection hidden="1"/>
    </xf>
    <xf numFmtId="0" fontId="10" applyFont="1" fillId="0" borderId="0" applyBorder="1" xfId="4" applyProtection="1" applyAlignment="1">
      <alignment horizontal="center" vertical="center"/>
      <protection hidden="1"/>
    </xf>
    <xf numFmtId="0" fontId="3" applyFont="1" fillId="0" borderId="14" applyBorder="1" xfId="3" applyProtection="1" applyAlignment="1">
      <alignment vertical="center"/>
      <protection hidden="1"/>
    </xf>
    <xf numFmtId="0" fontId="8" applyFont="1" fillId="0" borderId="0" applyBorder="1" xfId="3" applyProtection="1" applyAlignment="1">
      <alignment vertical="center"/>
      <protection hidden="1"/>
    </xf>
    <xf numFmtId="0" fontId="10" applyFont="1" fillId="0" applyFill="1" borderId="0" applyBorder="1" xfId="3" applyProtection="1" applyAlignment="1">
      <alignment horizontal="center" vertical="center"/>
      <protection hidden="1"/>
    </xf>
    <xf numFmtId="0" fontId="3" applyFont="1" fillId="0" applyFill="1" borderId="14" applyBorder="1" xfId="3" applyProtection="1" applyAlignment="1">
      <alignment vertical="center"/>
      <protection hidden="1"/>
    </xf>
    <xf numFmtId="0" fontId="8" applyFont="1" fillId="0" borderId="0" xfId="3" applyProtection="1" applyAlignment="1">
      <alignment horizontal="centerContinuous" vertical="center"/>
      <protection hidden="1"/>
    </xf>
    <xf numFmtId="0" fontId="10" applyFont="1" fillId="0" borderId="0" xfId="3" applyProtection="1" applyAlignment="1">
      <alignment horizontal="center" vertical="center"/>
      <protection hidden="1"/>
    </xf>
    <xf numFmtId="0" fontId="4" applyFont="1" fillId="0" applyFill="1" borderId="14" applyBorder="1" xfId="3" applyProtection="1" applyAlignment="1">
      <alignment horizontal="center" vertical="center"/>
      <protection hidden="1"/>
    </xf>
    <xf numFmtId="0" fontId="5" applyFont="1" fillId="0" applyFill="1" borderId="16" applyBorder="1" xfId="3" applyProtection="1" applyAlignment="1">
      <alignment horizontal="left" vertical="center"/>
      <protection hidden="1"/>
    </xf>
    <xf numFmtId="0" fontId="5" applyFont="1" fillId="0" applyFill="1" borderId="17" applyBorder="1" xfId="3" applyProtection="1" applyAlignment="1">
      <alignment horizontal="left" vertical="center"/>
      <protection hidden="1"/>
    </xf>
    <xf numFmtId="0" fontId="8" applyFont="1" fillId="0" applyFill="1" borderId="17" applyBorder="1" xfId="3" applyProtection="1" applyAlignment="1">
      <alignment horizontal="left" vertical="center"/>
      <protection hidden="1"/>
    </xf>
    <xf numFmtId="0" fontId="3" applyFont="1" fillId="0" applyFill="1" borderId="14" applyBorder="1" xfId="3" applyProtection="1" applyAlignment="1">
      <alignment horizontal="left" vertical="center"/>
      <protection hidden="1"/>
    </xf>
    <xf numFmtId="0" fontId="3" applyFont="1" fillId="0" applyFill="1" borderId="0" applyBorder="1" xfId="3" applyProtection="1" applyAlignment="1">
      <alignment horizontal="left" vertical="center"/>
      <protection hidden="1"/>
    </xf>
    <xf numFmtId="0" fontId="10" applyFont="1" fillId="0" borderId="21" applyBorder="1" xfId="3" applyProtection="1" applyAlignment="1">
      <alignment horizontal="centerContinuous" vertical="center"/>
      <protection hidden="1"/>
    </xf>
    <xf numFmtId="0" fontId="8" applyFont="1" fillId="0" applyFill="1" borderId="0" applyBorder="1" xfId="3" applyProtection="1" applyAlignment="1">
      <alignment horizontal="center" vertical="center"/>
      <protection hidden="1"/>
    </xf>
    <xf numFmtId="0" fontId="5" applyFont="1" fillId="0" applyFill="1" borderId="14" applyBorder="1" xfId="3" applyProtection="1" applyAlignment="1">
      <alignment horizontal="left" vertical="center"/>
      <protection hidden="1"/>
    </xf>
    <xf numFmtId="0" fontId="5" applyFont="1" fillId="0" applyFill="1" borderId="14" applyBorder="1" xfId="3" applyProtection="1" applyAlignment="1">
      <alignment horizontal="center" vertical="center"/>
      <protection hidden="1"/>
    </xf>
    <xf numFmtId="0" fontId="5" applyFont="1" fillId="0" applyFill="1" borderId="0" applyBorder="1" xfId="3" applyProtection="1" applyAlignment="1">
      <alignment horizontal="center" vertical="center"/>
      <protection hidden="1"/>
    </xf>
    <xf numFmtId="14" applyNumberFormat="1" fontId="5" applyFont="1" fillId="0" borderId="14" applyBorder="1" xfId="3" quotePrefix="1" applyProtection="1" applyAlignment="1">
      <alignment horizontal="center" vertical="center"/>
      <protection hidden="1"/>
    </xf>
    <xf numFmtId="14" applyNumberFormat="1" fontId="5" applyFont="1" fillId="0" borderId="0" applyBorder="1" xfId="3" quotePrefix="1" applyProtection="1" applyAlignment="1">
      <alignment horizontal="center" vertical="center"/>
      <protection hidden="1"/>
    </xf>
    <xf numFmtId="14" applyNumberFormat="1" fontId="8" applyFont="1" fillId="0" borderId="0" applyBorder="1" xfId="3" quotePrefix="1" applyProtection="1" applyAlignment="1">
      <alignment horizontal="center" vertical="center"/>
      <protection hidden="1"/>
    </xf>
    <xf numFmtId="0" fontId="3" applyFont="1" fillId="0" borderId="16" applyBorder="1" xfId="3" applyProtection="1" applyAlignment="1">
      <alignment vertical="center"/>
      <protection hidden="1"/>
    </xf>
    <xf numFmtId="0" fontId="8" applyFont="1" fillId="0" borderId="17" applyBorder="1" xfId="3" applyProtection="1" applyAlignment="1">
      <alignment vertical="center"/>
      <protection hidden="1"/>
    </xf>
    <xf numFmtId="0" fontId="8" applyFont="1" fillId="0" applyFill="1" borderId="14" applyBorder="1" xfId="3" applyProtection="1" applyAlignment="1">
      <alignment horizontal="center" vertical="center"/>
      <protection hidden="1"/>
    </xf>
    <xf numFmtId="0" fontId="3" applyFont="1" fillId="0" borderId="0" applyBorder="1" xfId="3" applyProtection="1" applyAlignment="1">
      <alignment horizontal="center" vertical="center"/>
      <protection hidden="1"/>
    </xf>
    <xf numFmtId="0" fontId="8" applyFont="1" fillId="0" borderId="0" applyBorder="1" xfId="3" applyProtection="1" applyAlignment="1">
      <alignment horizontal="center"/>
      <protection hidden="1"/>
    </xf>
    <xf numFmtId="0" fontId="3" applyFont="1" fillId="0" borderId="14" applyBorder="1" xfId="3" applyProtection="1" applyAlignment="1">
      <protection hidden="1"/>
    </xf>
    <xf numFmtId="0" fontId="3" applyFont="1" fillId="0" borderId="0" applyBorder="1" xfId="3" applyProtection="1" applyAlignment="1">
      <protection hidden="1"/>
    </xf>
    <xf numFmtId="0" fontId="8" applyFont="1" fillId="0" borderId="0" applyBorder="1" xfId="3" applyProtection="1" applyAlignment="1">
      <protection hidden="1"/>
    </xf>
    <xf numFmtId="0" fontId="3" applyFont="1" fillId="0" borderId="0" xfId="3" applyProtection="1" applyAlignment="1">
      <protection hidden="1"/>
    </xf>
    <xf numFmtId="0" fontId="3" applyFont="1" fillId="0" borderId="0" xfId="3" applyProtection="1" applyAlignment="1">
      <alignment horizontal="center"/>
      <protection hidden="1"/>
    </xf>
    <xf numFmtId="0" fontId="8" applyFont="1" fillId="0" borderId="0" xfId="3" applyProtection="1" applyAlignment="1">
      <protection hidden="1"/>
    </xf>
    <xf numFmtId="0" fontId="3" applyFont="1" fillId="0" borderId="16" applyBorder="1" xfId="3" applyProtection="1" applyAlignment="1">
      <protection hidden="1"/>
    </xf>
    <xf numFmtId="0" fontId="3" applyFont="1" fillId="0" borderId="17" applyBorder="1" xfId="3" applyProtection="1" applyAlignment="1">
      <protection hidden="1"/>
    </xf>
    <xf numFmtId="0" fontId="8" applyFont="1" fillId="0" borderId="17" applyBorder="1" xfId="3" applyProtection="1" applyAlignment="1">
      <protection hidden="1"/>
    </xf>
    <xf numFmtId="0" fontId="10" applyFont="1" fillId="0" borderId="0" xfId="3" applyProtection="1" applyAlignment="1">
      <alignment horizontal="center"/>
      <protection hidden="1"/>
    </xf>
    <xf numFmtId="0" fontId="10" applyFont="1" fillId="0" borderId="22" applyBorder="1" xfId="3" applyProtection="1" applyAlignment="1">
      <alignment horizontal="centerContinuous" vertical="center"/>
      <protection hidden="1"/>
    </xf>
    <xf numFmtId="0" fontId="8" applyFont="1" fillId="0" borderId="18" applyBorder="1" xfId="3" applyProtection="1" applyAlignment="1">
      <alignment horizontal="center"/>
      <protection hidden="1"/>
    </xf>
    <xf numFmtId="0" fontId="8" applyFont="1" fillId="0" borderId="19" applyBorder="1" xfId="3" applyProtection="1" applyAlignment="1">
      <alignment horizontal="center"/>
      <protection hidden="1"/>
    </xf>
    <xf numFmtId="0" fontId="8" applyFont="1" fillId="0" borderId="20" applyBorder="1" xfId="3" applyProtection="1" applyAlignment="1">
      <alignment horizontal="center"/>
      <protection hidden="1"/>
    </xf>
    <xf numFmtId="0" fontId="3" applyFont="1" fillId="0" borderId="23" applyBorder="1" xfId="3" applyProtection="1" applyAlignment="1">
      <alignment vertical="center"/>
      <protection hidden="1"/>
    </xf>
    <xf numFmtId="0" fontId="3" applyFont="1" fillId="0" applyFill="1" borderId="3" applyBorder="1" xfId="2" applyProtection="1" applyAlignment="1">
      <alignment vertical="center"/>
      <protection hidden="1"/>
    </xf>
    <xf numFmtId="0" fontId="8" applyFont="1" fillId="0" applyFill="1" borderId="3" applyBorder="1" xfId="2" applyProtection="1" applyAlignment="1">
      <alignment vertical="center"/>
      <protection hidden="1"/>
    </xf>
    <xf numFmtId="0" fontId="8" applyFont="1" fillId="0" borderId="24" applyBorder="1" xfId="3" applyProtection="1" applyAlignment="1">
      <alignment horizontal="left" vertical="center" indent="1"/>
      <protection hidden="1"/>
    </xf>
    <xf numFmtId="0" fontId="3" applyFont="1" fillId="0" applyFill="1" borderId="0" applyBorder="1" xfId="2" applyProtection="1" applyAlignment="1">
      <alignment vertical="center"/>
      <protection hidden="1"/>
    </xf>
    <xf numFmtId="0" fontId="3" applyFont="1" fillId="0" borderId="24" applyBorder="1" xfId="3" applyProtection="1" applyAlignment="1">
      <alignment vertical="center"/>
      <protection hidden="1"/>
    </xf>
    <xf numFmtId="0" fontId="5" applyFont="1" fillId="0" applyFill="1" borderId="0" applyBorder="1" xfId="2" applyProtection="1" applyAlignment="1">
      <alignment horizontal="center" vertical="center"/>
      <protection hidden="1"/>
    </xf>
    <xf numFmtId="0" fontId="5" applyFont="1" fillId="0" borderId="24" applyBorder="1" xfId="3" applyProtection="1" applyAlignment="1">
      <alignment horizontal="left" vertical="center" indent="1"/>
      <protection hidden="1"/>
    </xf>
    <xf numFmtId="0" fontId="8" applyFont="1" fillId="0" applyFill="1" borderId="0" applyBorder="1" xfId="2" applyProtection="1" applyAlignment="1">
      <alignment vertical="center"/>
      <protection hidden="1"/>
    </xf>
    <xf numFmtId="0" fontId="8" applyFont="1" fillId="0" borderId="25" applyBorder="1" xfId="3" applyProtection="1" applyAlignment="1">
      <alignment horizontal="left" vertical="center" indent="1"/>
      <protection hidden="1"/>
    </xf>
    <xf numFmtId="0" fontId="3" applyFont="1" fillId="0" applyFill="1" borderId="6" applyBorder="1" xfId="2" applyProtection="1" applyAlignment="1">
      <alignment vertical="center"/>
      <protection hidden="1"/>
    </xf>
    <xf numFmtId="0" fontId="8" applyFont="1" fillId="0" applyFill="1" borderId="6" applyBorder="1" xfId="2" applyProtection="1" applyAlignment="1">
      <alignment vertical="center"/>
      <protection hidden="1"/>
    </xf>
    <xf numFmtId="0" fontId="10" applyFont="1" fillId="0" borderId="0" applyBorder="1" xfId="3" applyProtection="1" applyAlignment="1">
      <alignment horizontal="center" vertical="top"/>
      <protection hidden="1"/>
    </xf>
    <xf numFmtId="0" fontId="12" applyFont="1" fillId="0" applyFill="1" borderId="0" applyBorder="1" xfId="3" applyProtection="1" applyAlignment="1">
      <alignment horizontal="center" vertical="center"/>
      <protection hidden="1"/>
    </xf>
    <xf numFmtId="0" fontId="12" applyFont="1" fillId="0" borderId="0" applyBorder="1" xfId="3" applyProtection="1" applyAlignment="1">
      <alignment horizontal="center" vertical="center"/>
      <protection hidden="1"/>
    </xf>
    <xf numFmtId="0" fontId="13" applyFont="1" fillId="0" borderId="0" xfId="4" applyProtection="1" applyAlignment="1">
      <alignment vertical="center"/>
      <protection hidden="1"/>
    </xf>
    <xf numFmtId="0" fontId="8" applyFont="1" fillId="0" borderId="26" applyBorder="1" xfId="3" applyProtection="1" applyAlignment="1">
      <alignment horizontal="centerContinuous" vertical="center"/>
      <protection hidden="1"/>
    </xf>
    <xf numFmtId="0" fontId="3" applyFont="1" fillId="0" applyFill="1" borderId="14" applyBorder="1" xfId="3" applyProtection="1" applyAlignment="1">
      <protection hidden="1"/>
    </xf>
    <xf numFmtId="0" fontId="3" applyFont="1" fillId="0" applyFill="1" borderId="0" applyBorder="1" xfId="3" applyProtection="1" applyAlignment="1">
      <protection hidden="1"/>
    </xf>
    <xf numFmtId="0" fontId="8" applyFont="1" fillId="0" applyFill="1" borderId="0" applyBorder="1" xfId="3" applyProtection="1" applyAlignment="1">
      <protection hidden="1"/>
    </xf>
    <xf numFmtId="0" fontId="11" applyFont="1" fillId="0" borderId="0" xfId="3" applyProtection="1" applyAlignment="1">
      <alignment horizontal="center" vertical="center"/>
      <protection hidden="1"/>
    </xf>
    <xf numFmtId="0" fontId="3" applyFont="1" fillId="0" applyFill="1" borderId="16" applyBorder="1" xfId="3" applyProtection="1" applyAlignment="1">
      <protection hidden="1"/>
    </xf>
    <xf numFmtId="0" fontId="3" applyFont="1" fillId="0" applyFill="1" borderId="17" applyBorder="1" xfId="3" applyProtection="1" applyAlignment="1">
      <protection hidden="1"/>
    </xf>
    <xf numFmtId="0" fontId="8" applyFont="1" fillId="0" applyFill="1" borderId="17" applyBorder="1" xfId="3" applyProtection="1" applyAlignment="1">
      <protection hidden="1"/>
    </xf>
    <xf numFmtId="0" fontId="8" applyFont="1" fillId="0" applyFill="1" borderId="0" xfId="4" applyProtection="1" applyAlignment="1">
      <alignment vertical="center"/>
      <protection hidden="1"/>
    </xf>
    <xf numFmtId="0" fontId="3" applyFont="1" fillId="0" applyFill="1" borderId="16" applyBorder="1" xfId="3" applyProtection="1" applyAlignment="1">
      <alignment vertical="center"/>
      <protection hidden="1"/>
    </xf>
    <xf numFmtId="0" fontId="3" applyFont="1" fillId="0" applyFill="1" borderId="17" applyBorder="1" xfId="3" applyProtection="1" applyAlignment="1">
      <alignment vertical="center"/>
      <protection hidden="1"/>
    </xf>
    <xf numFmtId="0" fontId="8" applyFont="1" fillId="0" applyFill="1" borderId="17" applyBorder="1" xfId="3" applyProtection="1" applyAlignment="1">
      <alignment vertical="center"/>
      <protection hidden="1"/>
    </xf>
    <xf numFmtId="0" fontId="3" applyFont="1" fillId="0" applyFill="1" borderId="16" applyBorder="1" xfId="4" applyProtection="1" applyAlignment="1">
      <alignment vertical="center"/>
      <protection hidden="1"/>
    </xf>
    <xf numFmtId="0" fontId="3" applyFont="1" fillId="0" applyFill="1" borderId="17" applyBorder="1" xfId="4" applyProtection="1" applyAlignment="1">
      <alignment vertical="center"/>
      <protection hidden="1"/>
    </xf>
    <xf numFmtId="0" fontId="8" applyFont="1" fillId="0" applyFill="1" borderId="17" applyBorder="1" xfId="4" applyProtection="1" applyAlignment="1">
      <alignment vertical="center"/>
      <protection hidden="1"/>
    </xf>
    <xf numFmtId="0" fontId="8" applyFont="1" fillId="0" borderId="0" applyBorder="1" xfId="3" applyProtection="1" applyAlignment="1">
      <alignment horizontal="center" vertical="top"/>
      <protection hidden="1"/>
    </xf>
    <xf numFmtId="0" fontId="3" applyFont="1" fillId="0" borderId="0" xfId="4" applyProtection="1" applyAlignment="1">
      <alignment horizontal="center" vertical="center"/>
      <protection hidden="1"/>
    </xf>
    <xf numFmtId="0" fontId="3" applyFont="1" fillId="0" borderId="22" applyBorder="1" xfId="4" applyProtection="1" applyAlignment="1">
      <alignment vertical="center"/>
      <protection hidden="1"/>
    </xf>
    <xf numFmtId="0" fontId="8" applyFont="1" fillId="0" borderId="22" applyBorder="1" xfId="4" applyProtection="1" applyAlignment="1">
      <alignment horizontal="center" vertical="center"/>
      <protection hidden="1"/>
    </xf>
    <xf numFmtId="0" applyNumberFormat="1" fontId="3" applyFont="1" fillId="3" applyFill="1" borderId="15" applyBorder="1" xfId="3" applyProtection="1" applyAlignment="1">
      <alignment horizontal="center" vertical="center"/>
      <protection hidden="1"/>
    </xf>
    <xf numFmtId="0" fontId="5" applyFont="1" fillId="0" borderId="22" applyBorder="1" xfId="4" applyProtection="1" applyAlignment="1">
      <alignment horizontal="center" vertical="center"/>
      <protection hidden="1"/>
    </xf>
    <xf numFmtId="0" fontId="3" applyFont="1" fillId="0" borderId="22" applyBorder="1" xfId="3" applyProtection="1" applyAlignment="1">
      <alignment vertical="center"/>
      <protection hidden="1"/>
    </xf>
    <xf numFmtId="0" fontId="8" applyFont="1" fillId="0" borderId="27" applyBorder="1" xfId="4" applyProtection="1" applyAlignment="1">
      <alignment horizontal="center" vertical="center"/>
      <protection hidden="1"/>
    </xf>
    <xf numFmtId="0" fontId="3" applyFont="1" fillId="0" borderId="22" applyBorder="1" xfId="3" applyProtection="1" applyAlignment="1">
      <alignment horizontal="center" vertical="center"/>
      <protection hidden="1"/>
    </xf>
    <xf numFmtId="0" fontId="3" applyFont="1" fillId="0" borderId="28" applyBorder="1" xfId="3" applyProtection="1" applyAlignment="1">
      <protection hidden="1"/>
    </xf>
    <xf numFmtId="0" fontId="3" applyFont="1" fillId="0" borderId="29" applyBorder="1" xfId="3" applyProtection="1" applyAlignment="1">
      <protection hidden="1"/>
    </xf>
    <xf numFmtId="0" fontId="3" applyFont="1" fillId="0" borderId="0" applyBorder="1" xfId="3" applyProtection="1" applyAlignment="1">
      <alignment horizontal="center"/>
      <protection hidden="1"/>
    </xf>
    <xf numFmtId="0" fontId="3" applyFont="1" fillId="0" borderId="30" applyBorder="1" xfId="4" applyProtection="1" applyAlignment="1">
      <alignment vertical="center"/>
      <protection hidden="1"/>
    </xf>
    <xf numFmtId="0" fontId="8" applyFont="1" fillId="0" borderId="22" applyBorder="1" xfId="3" applyProtection="1" applyAlignment="1">
      <alignment horizontal="center" vertical="center"/>
      <protection hidden="1"/>
    </xf>
    <xf numFmtId="0" fontId="8" applyFont="1" fillId="0" borderId="23" applyBorder="1" xfId="3" applyProtection="1" applyAlignment="1">
      <alignment vertical="center"/>
      <protection hidden="1"/>
    </xf>
    <xf numFmtId="0" fontId="8" applyFont="1" fillId="0" borderId="24" applyBorder="1" xfId="3" applyProtection="1" applyAlignment="1">
      <alignment vertical="center"/>
      <protection hidden="1"/>
    </xf>
    <xf numFmtId="0" fontId="14" applyFont="1" fillId="0" borderId="0" xfId="3" applyProtection="1" applyAlignment="1">
      <alignment horizontal="center" vertical="center"/>
      <protection hidden="1"/>
    </xf>
    <xf numFmtId="0" fontId="15" applyFont="1" fillId="0" borderId="0" xfId="3" applyProtection="1" applyAlignment="1">
      <alignment horizontal="center" vertical="center"/>
      <protection hidden="1"/>
    </xf>
    <xf numFmtId="0" fontId="8" applyFont="1" fillId="5" applyFill="1" borderId="0" xfId="4" applyProtection="1" applyAlignment="1">
      <alignment horizontal="center" vertical="center"/>
      <protection hidden="1"/>
    </xf>
    <xf numFmtId="0" fontId="8" applyFont="1" fillId="6" applyFill="1" borderId="0" xfId="4" applyProtection="1" applyAlignment="1">
      <alignment horizontal="center" vertical="center"/>
      <protection hidden="1"/>
    </xf>
    <xf numFmtId="0" fontId="8" applyFont="1" fillId="7" applyFill="1" borderId="12" applyBorder="1" xfId="4" applyProtection="1" applyAlignment="1">
      <alignment horizontal="center" vertical="center"/>
      <protection hidden="1"/>
    </xf>
    <xf numFmtId="0" fontId="8" applyFont="1" fillId="7" applyFill="1" borderId="1" applyBorder="1" xfId="4" applyProtection="1" applyAlignment="1">
      <alignment horizontal="center" vertical="center"/>
      <protection hidden="1"/>
    </xf>
    <xf numFmtId="0" fontId="8" applyFont="1" fillId="8" applyFill="1" borderId="0" applyBorder="1" xfId="4" applyProtection="1" applyAlignment="1">
      <alignment horizontal="center" vertical="center"/>
      <protection hidden="1"/>
    </xf>
    <xf numFmtId="0" fontId="8" applyFont="1" fillId="8" applyFill="1" borderId="1" applyBorder="1" xfId="4" applyProtection="1" applyAlignment="1">
      <alignment horizontal="center" vertical="center"/>
      <protection hidden="1"/>
    </xf>
    <xf numFmtId="0" fontId="8" applyFont="1" fillId="8" applyFill="1" borderId="12" applyBorder="1" xfId="4" applyProtection="1" applyAlignment="1">
      <alignment horizontal="center" vertical="center"/>
      <protection hidden="1"/>
    </xf>
    <xf numFmtId="0" fontId="4" applyFont="1" fillId="0" borderId="0" applyBorder="1" xfId="3" applyProtection="1" applyAlignment="1">
      <alignment horizontal="center" vertical="center"/>
      <protection hidden="1"/>
    </xf>
    <xf numFmtId="0" fontId="8" applyFont="1" fillId="0" borderId="0" applyBorder="1" xfId="3" applyProtection="1" applyAlignment="1">
      <alignment horizontal="center" vertical="center"/>
      <protection hidden="1"/>
    </xf>
    <xf numFmtId="200" applyNumberFormat="1" fontId="5" applyFont="1" fillId="0" applyFill="1" borderId="0" applyBorder="1" xfId="2" applyProtection="1" applyAlignment="1">
      <alignment horizontal="center" vertical="center"/>
      <protection hidden="1"/>
    </xf>
    <xf numFmtId="200" applyNumberFormat="1" fontId="5" applyFont="1" fillId="0" applyFill="1" borderId="5" applyBorder="1" xfId="2" applyProtection="1" applyAlignment="1">
      <alignment horizontal="center" vertical="center"/>
      <protection hidden="1"/>
    </xf>
    <xf numFmtId="0" fontId="8" applyFont="1" fillId="0" borderId="5" applyBorder="1" xfId="3" applyProtection="1" applyAlignment="1">
      <alignment horizontal="center" vertical="center"/>
      <protection hidden="1"/>
    </xf>
    <xf numFmtId="0" fontId="5" applyFont="1" fillId="0" borderId="0" applyBorder="1" xfId="3" applyProtection="1" applyAlignment="1">
      <alignment horizontal="center" vertical="center"/>
      <protection hidden="1"/>
    </xf>
    <xf numFmtId="0" fontId="5" applyFont="1" fillId="0" borderId="5" applyBorder="1" xfId="3" applyProtection="1" applyAlignment="1">
      <alignment horizontal="center" vertical="center"/>
      <protection hidden="1"/>
    </xf>
    <xf numFmtId="0" fontId="4" applyFont="1" fillId="0" borderId="0" xfId="3" applyProtection="1" applyAlignment="1">
      <alignment horizontal="center" vertical="center"/>
      <protection hidden="1"/>
    </xf>
  </cellXfs>
  <cellStyles count="5">
    <cellStyle name="Normal" xfId="0" builtinId="0"/>
    <cellStyle name="Normal_Fiches de parties" xfId="1"/>
    <cellStyle name="Normal_Séniors" xfId="2"/>
    <cellStyle name="Normal_Tab 32 vierge" xfId="3"/>
    <cellStyle name="Normal_Tableaux" xfId="4"/>
  </cellStyles>
  <dxfs count="62"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>
          <bgColor indexed="45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>
          <bgColor indexed="45"/>
        </patternFill>
      </fill>
    </dxf>
    <dxf>
      <font>
        <condense val="0"/>
        <extend val="0"/>
        <color indexed="8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lor indexed="9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ont>
        <color indexed="8"/>
      </font>
      <fill>
        <patternFill patternType="none">
          <bgColor indexed="65"/>
        </patternFill>
      </fill>
    </dxf>
    <dxf>
      <font>
        <color indexed="9"/>
      </font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59530</xdr:colOff>
      <xdr:row>3</xdr:row>
      <xdr:rowOff>0</xdr:rowOff>
    </xdr:from>
    <xdr:to>
      <xdr:col>32</xdr:col>
      <xdr:colOff>173830</xdr:colOff>
      <xdr:row>6</xdr:row>
      <xdr:rowOff>59531</xdr:rowOff>
    </xdr:to>
    <xdr:sp macro="" textlink="">
      <xdr:nvSpPr>
        <xdr:cNvPr id="2" name="Rectangle à coins arrondis 1">
          <a:extLst>
            <a:ext uri="{FF2B5EF4-FFF2-40B4-BE49-F238E27FC236}">
              <a16:creationId xmlns:a16="http://schemas.microsoft.com/office/drawing/2014/main" id="{1D38CB86-DE61-E30C-720D-3BCA2AA7A7A7}"/>
            </a:ext>
          </a:extLst>
        </xdr:cNvPr>
        <xdr:cNvSpPr/>
      </xdr:nvSpPr>
      <xdr:spPr>
        <a:xfrm>
          <a:off x="6488905" y="559594"/>
          <a:ext cx="1924050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1100"/>
            <a:t>Pour actualiser le tableau</a:t>
          </a:r>
          <a:r>
            <a:rPr lang="fr-FR" sz="1100" baseline="0"/>
            <a:t> :</a:t>
          </a:r>
          <a:br>
            <a:rPr lang="fr-FR" sz="1100" baseline="0"/>
          </a:br>
          <a:r>
            <a:rPr lang="fr-FR" sz="1100" baseline="0"/>
            <a:t>appuyer sur la touche F9</a:t>
          </a:r>
          <a:endParaRPr lang="fr-FR" sz="1100"/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59530</xdr:colOff>
      <xdr:row>3</xdr:row>
      <xdr:rowOff>0</xdr:rowOff>
    </xdr:from>
    <xdr:to>
      <xdr:col>16</xdr:col>
      <xdr:colOff>233361</xdr:colOff>
      <xdr:row>6</xdr:row>
      <xdr:rowOff>59531</xdr:rowOff>
    </xdr:to>
    <xdr:sp macro="" textlink="">
      <xdr:nvSpPr>
        <xdr:cNvPr id="2" name="Rectangle à coins arrondis 1">
          <a:extLst>
            <a:ext uri="{FF2B5EF4-FFF2-40B4-BE49-F238E27FC236}">
              <a16:creationId xmlns:a16="http://schemas.microsoft.com/office/drawing/2014/main" id="{C9A00CF0-E195-D2C3-FC28-379D940BDCA4}"/>
            </a:ext>
          </a:extLst>
        </xdr:cNvPr>
        <xdr:cNvSpPr/>
      </xdr:nvSpPr>
      <xdr:spPr>
        <a:xfrm>
          <a:off x="2524124" y="559594"/>
          <a:ext cx="1924050" cy="5238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fr-FR" sz="1100"/>
            <a:t>Pour actualiser le tableau</a:t>
          </a:r>
          <a:r>
            <a:rPr lang="fr-FR" sz="1100" baseline="0"/>
            <a:t> :</a:t>
          </a:r>
          <a:br>
            <a:rPr lang="fr-FR" sz="1100" baseline="0"/>
          </a:br>
          <a:r>
            <a:rPr lang="fr-FR" sz="1100" baseline="0"/>
            <a:t>appuyer sur la touche F9</a:t>
          </a:r>
          <a:endParaRPr lang="fr-FR" sz="1100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M29"/>
  <sheetViews>
    <sheetView topLeftCell="U1" workbookViewId="0">
      <selection activeCell="AD3" sqref="AD3"/>
    </sheetView>
  </sheetViews>
  <sheetFormatPr baseColWidth="10" defaultRowHeight="12.75" x14ac:dyDescent="0.2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33</v>
      </c>
      <c r="AJ1" s="0" t="s">
        <v>33</v>
      </c>
      <c r="AK1" s="0" t="s">
        <v>33</v>
      </c>
      <c r="AL1" s="0" t="s">
        <v>34</v>
      </c>
      <c r="AM1" s="0" t="s">
        <v>35</v>
      </c>
    </row>
    <row r="2">
      <c r="A2" s="0">
        <v>1</v>
      </c>
      <c r="B2" s="0">
        <v>0</v>
      </c>
      <c r="C2" s="0" t="s">
        <v>36</v>
      </c>
      <c r="D2" s="0">
        <v>109</v>
      </c>
      <c r="E2" s="0" t="s">
        <v>37</v>
      </c>
      <c r="F2" s="0" t="s">
        <v>38</v>
      </c>
      <c r="G2" s="0">
        <v>0</v>
      </c>
      <c r="H2" s="0">
        <v>500</v>
      </c>
      <c r="J2" s="0" t="s">
        <v>39</v>
      </c>
      <c r="K2" s="0" t="s">
        <v>40</v>
      </c>
      <c r="L2" s="0">
        <v>0</v>
      </c>
      <c r="M2" s="0" t="s">
        <v>41</v>
      </c>
      <c r="N2" s="0">
        <v>105</v>
      </c>
      <c r="O2" s="0" t="s">
        <v>42</v>
      </c>
      <c r="P2" s="0" t="s">
        <v>43</v>
      </c>
      <c r="Q2" s="0">
        <v>0</v>
      </c>
      <c r="R2" s="0">
        <v>500</v>
      </c>
      <c r="T2" s="0" t="s">
        <v>44</v>
      </c>
      <c r="U2" s="0" t="s">
        <v>45</v>
      </c>
      <c r="V2" s="0">
        <v>1</v>
      </c>
      <c r="W2" s="0" t="s">
        <v>46</v>
      </c>
      <c r="X2" s="0" t="s">
        <v>47</v>
      </c>
      <c r="Y2" s="0" t="s">
        <v>48</v>
      </c>
      <c r="Z2" s="0" t="s">
        <v>33</v>
      </c>
      <c r="AA2" s="0" t="s">
        <v>33</v>
      </c>
      <c r="AB2" s="0" t="s">
        <v>33</v>
      </c>
      <c r="AC2" s="0" t="s">
        <v>33</v>
      </c>
      <c r="AD2" s="0" t="s">
        <v>49</v>
      </c>
      <c r="AE2" s="0" t="s">
        <v>50</v>
      </c>
      <c r="AI2" s="0" t="s">
        <v>33</v>
      </c>
      <c r="AJ2" s="0" t="s">
        <v>33</v>
      </c>
      <c r="AK2" s="0" t="s">
        <v>33</v>
      </c>
      <c r="AL2" s="0" t="s">
        <v>33</v>
      </c>
      <c r="AM2" s="0" t="s">
        <v>33</v>
      </c>
    </row>
    <row r="3">
      <c r="A3" s="0">
        <v>2</v>
      </c>
      <c r="B3" s="0">
        <v>0</v>
      </c>
      <c r="C3" s="0" t="s">
        <v>51</v>
      </c>
      <c r="D3" s="0">
        <v>101</v>
      </c>
      <c r="E3" s="0" t="s">
        <v>52</v>
      </c>
      <c r="F3" s="0" t="s">
        <v>53</v>
      </c>
      <c r="G3" s="0">
        <v>0</v>
      </c>
      <c r="H3" s="0">
        <v>500</v>
      </c>
      <c r="J3" s="0" t="s">
        <v>54</v>
      </c>
      <c r="K3" s="0" t="s">
        <v>55</v>
      </c>
      <c r="L3" s="0">
        <v>0</v>
      </c>
      <c r="M3" s="0" t="s">
        <v>56</v>
      </c>
      <c r="N3" s="0">
        <v>116</v>
      </c>
      <c r="O3" s="0" t="s">
        <v>57</v>
      </c>
      <c r="P3" s="0" t="s">
        <v>58</v>
      </c>
      <c r="Q3" s="0">
        <v>0</v>
      </c>
      <c r="R3" s="0">
        <v>500</v>
      </c>
      <c r="T3" s="0" t="s">
        <v>59</v>
      </c>
      <c r="U3" s="0" t="s">
        <v>60</v>
      </c>
      <c r="V3" s="0">
        <v>1</v>
      </c>
      <c r="W3" s="0" t="s">
        <v>61</v>
      </c>
      <c r="X3" s="0" t="s">
        <v>61</v>
      </c>
      <c r="Y3" s="0" t="s">
        <v>62</v>
      </c>
      <c r="Z3" s="0" t="s">
        <v>63</v>
      </c>
      <c r="AA3" s="0" t="s">
        <v>62</v>
      </c>
      <c r="AB3" s="0" t="s">
        <v>33</v>
      </c>
      <c r="AC3" s="0" t="s">
        <v>33</v>
      </c>
      <c r="AD3" s="0" t="s">
        <v>49</v>
      </c>
      <c r="AE3" s="0" t="s">
        <v>50</v>
      </c>
      <c r="AI3" s="0" t="s">
        <v>33</v>
      </c>
      <c r="AJ3" s="0" t="s">
        <v>33</v>
      </c>
      <c r="AK3" s="0" t="s">
        <v>33</v>
      </c>
      <c r="AL3" s="0" t="s">
        <v>33</v>
      </c>
      <c r="AM3" s="0" t="s">
        <v>33</v>
      </c>
    </row>
    <row r="4">
      <c r="A4" s="0">
        <v>3</v>
      </c>
      <c r="B4" s="0">
        <v>0</v>
      </c>
      <c r="C4" s="0" t="s">
        <v>64</v>
      </c>
      <c r="D4" s="0">
        <v>113</v>
      </c>
      <c r="E4" s="0" t="s">
        <v>65</v>
      </c>
      <c r="F4" s="0" t="s">
        <v>66</v>
      </c>
      <c r="G4" s="0">
        <v>0</v>
      </c>
      <c r="H4" s="0">
        <v>500</v>
      </c>
      <c r="J4" s="0" t="s">
        <v>67</v>
      </c>
      <c r="K4" s="0" t="s">
        <v>68</v>
      </c>
      <c r="L4" s="0">
        <v>0</v>
      </c>
      <c r="M4" s="0" t="s">
        <v>69</v>
      </c>
      <c r="N4" s="0">
        <v>106</v>
      </c>
      <c r="O4" s="0" t="s">
        <v>70</v>
      </c>
      <c r="P4" s="0" t="s">
        <v>71</v>
      </c>
      <c r="Q4" s="0">
        <v>0</v>
      </c>
      <c r="R4" s="0">
        <v>500</v>
      </c>
      <c r="T4" s="0" t="s">
        <v>54</v>
      </c>
      <c r="U4" s="0" t="s">
        <v>55</v>
      </c>
      <c r="V4" s="0">
        <v>1</v>
      </c>
      <c r="W4" s="0" t="s">
        <v>48</v>
      </c>
      <c r="X4" s="0" t="s">
        <v>72</v>
      </c>
      <c r="Y4" s="0" t="s">
        <v>73</v>
      </c>
      <c r="Z4" s="0" t="s">
        <v>33</v>
      </c>
      <c r="AA4" s="0" t="s">
        <v>33</v>
      </c>
      <c r="AB4" s="0" t="s">
        <v>33</v>
      </c>
      <c r="AC4" s="0" t="s">
        <v>33</v>
      </c>
      <c r="AD4" s="0" t="s">
        <v>49</v>
      </c>
      <c r="AE4" s="0" t="s">
        <v>50</v>
      </c>
      <c r="AI4" s="0" t="s">
        <v>33</v>
      </c>
      <c r="AJ4" s="0" t="s">
        <v>33</v>
      </c>
      <c r="AK4" s="0" t="s">
        <v>33</v>
      </c>
      <c r="AL4" s="0" t="s">
        <v>33</v>
      </c>
      <c r="AM4" s="0" t="s">
        <v>33</v>
      </c>
    </row>
    <row r="5">
      <c r="A5" s="0">
        <v>4</v>
      </c>
      <c r="B5" s="0">
        <v>0</v>
      </c>
      <c r="C5" s="0" t="s">
        <v>74</v>
      </c>
      <c r="D5" s="0">
        <v>112</v>
      </c>
      <c r="E5" s="0" t="s">
        <v>75</v>
      </c>
      <c r="F5" s="0" t="s">
        <v>76</v>
      </c>
      <c r="G5" s="0">
        <v>0</v>
      </c>
      <c r="H5" s="0">
        <v>500</v>
      </c>
      <c r="J5" s="0" t="s">
        <v>77</v>
      </c>
      <c r="K5" s="0" t="s">
        <v>78</v>
      </c>
      <c r="L5" s="0">
        <v>0</v>
      </c>
      <c r="M5" s="0" t="s">
        <v>79</v>
      </c>
      <c r="N5" s="0">
        <v>108</v>
      </c>
      <c r="O5" s="0" t="s">
        <v>37</v>
      </c>
      <c r="P5" s="0" t="s">
        <v>43</v>
      </c>
      <c r="Q5" s="0">
        <v>0</v>
      </c>
      <c r="R5" s="0">
        <v>504</v>
      </c>
      <c r="T5" s="0" t="s">
        <v>80</v>
      </c>
      <c r="U5" s="0" t="s">
        <v>81</v>
      </c>
      <c r="V5" s="0">
        <v>1</v>
      </c>
      <c r="W5" s="0" t="s">
        <v>47</v>
      </c>
      <c r="X5" s="0" t="s">
        <v>82</v>
      </c>
      <c r="Y5" s="0" t="s">
        <v>83</v>
      </c>
      <c r="Z5" s="0" t="s">
        <v>33</v>
      </c>
      <c r="AA5" s="0" t="s">
        <v>33</v>
      </c>
      <c r="AB5" s="0" t="s">
        <v>33</v>
      </c>
      <c r="AC5" s="0" t="s">
        <v>33</v>
      </c>
      <c r="AD5" s="0" t="s">
        <v>49</v>
      </c>
      <c r="AE5" s="0" t="s">
        <v>50</v>
      </c>
      <c r="AI5" s="0" t="s">
        <v>33</v>
      </c>
      <c r="AJ5" s="0" t="s">
        <v>33</v>
      </c>
      <c r="AK5" s="0" t="s">
        <v>33</v>
      </c>
      <c r="AL5" s="0" t="s">
        <v>33</v>
      </c>
      <c r="AM5" s="0" t="s">
        <v>33</v>
      </c>
    </row>
    <row r="6">
      <c r="A6" s="0">
        <v>5</v>
      </c>
      <c r="B6" s="0">
        <v>0</v>
      </c>
      <c r="C6" s="0" t="s">
        <v>84</v>
      </c>
      <c r="D6" s="0">
        <v>111</v>
      </c>
      <c r="E6" s="0" t="s">
        <v>85</v>
      </c>
      <c r="F6" s="0" t="s">
        <v>86</v>
      </c>
      <c r="G6" s="0">
        <v>0</v>
      </c>
      <c r="H6" s="0">
        <v>500</v>
      </c>
      <c r="J6" s="0" t="s">
        <v>87</v>
      </c>
      <c r="K6" s="0" t="s">
        <v>88</v>
      </c>
      <c r="L6" s="0">
        <v>0</v>
      </c>
      <c r="M6" s="0" t="s">
        <v>41</v>
      </c>
      <c r="N6" s="0">
        <v>105</v>
      </c>
      <c r="O6" s="0" t="s">
        <v>42</v>
      </c>
      <c r="P6" s="0" t="s">
        <v>43</v>
      </c>
      <c r="Q6" s="0">
        <v>0</v>
      </c>
      <c r="R6" s="0">
        <v>500</v>
      </c>
      <c r="T6" s="0" t="s">
        <v>44</v>
      </c>
      <c r="U6" s="0" t="s">
        <v>45</v>
      </c>
      <c r="V6" s="0">
        <v>1</v>
      </c>
      <c r="W6" s="0" t="s">
        <v>89</v>
      </c>
      <c r="X6" s="0" t="s">
        <v>48</v>
      </c>
      <c r="Y6" s="0" t="s">
        <v>48</v>
      </c>
      <c r="Z6" s="0" t="s">
        <v>48</v>
      </c>
      <c r="AA6" s="0" t="s">
        <v>33</v>
      </c>
      <c r="AB6" s="0" t="s">
        <v>33</v>
      </c>
      <c r="AC6" s="0" t="s">
        <v>33</v>
      </c>
      <c r="AD6" s="0" t="s">
        <v>49</v>
      </c>
      <c r="AE6" s="0" t="s">
        <v>50</v>
      </c>
      <c r="AI6" s="0" t="s">
        <v>33</v>
      </c>
      <c r="AJ6" s="0" t="s">
        <v>33</v>
      </c>
      <c r="AK6" s="0" t="s">
        <v>33</v>
      </c>
      <c r="AL6" s="0" t="s">
        <v>33</v>
      </c>
      <c r="AM6" s="0" t="s">
        <v>33</v>
      </c>
    </row>
    <row r="7">
      <c r="A7" s="0">
        <v>6</v>
      </c>
      <c r="B7" s="0">
        <v>0</v>
      </c>
      <c r="C7" s="0" t="s">
        <v>56</v>
      </c>
      <c r="D7" s="0">
        <v>116</v>
      </c>
      <c r="E7" s="0" t="s">
        <v>57</v>
      </c>
      <c r="F7" s="0" t="s">
        <v>58</v>
      </c>
      <c r="G7" s="0">
        <v>0</v>
      </c>
      <c r="H7" s="0">
        <v>500</v>
      </c>
      <c r="J7" s="0" t="s">
        <v>59</v>
      </c>
      <c r="K7" s="0" t="s">
        <v>60</v>
      </c>
      <c r="L7" s="0">
        <v>1</v>
      </c>
      <c r="M7" s="0" t="s">
        <v>90</v>
      </c>
      <c r="N7" s="0">
        <v>110</v>
      </c>
      <c r="O7" s="0" t="s">
        <v>91</v>
      </c>
      <c r="P7" s="0" t="s">
        <v>92</v>
      </c>
      <c r="Q7" s="0">
        <v>0</v>
      </c>
      <c r="R7" s="0">
        <v>500</v>
      </c>
      <c r="T7" s="0" t="s">
        <v>54</v>
      </c>
      <c r="U7" s="0" t="s">
        <v>55</v>
      </c>
      <c r="V7" s="0">
        <v>0</v>
      </c>
      <c r="W7" s="0" t="s">
        <v>93</v>
      </c>
      <c r="X7" s="0" t="s">
        <v>61</v>
      </c>
      <c r="Y7" s="0" t="s">
        <v>73</v>
      </c>
      <c r="Z7" s="0" t="s">
        <v>94</v>
      </c>
      <c r="AA7" s="0" t="s">
        <v>33</v>
      </c>
      <c r="AB7" s="0" t="s">
        <v>33</v>
      </c>
      <c r="AC7" s="0" t="s">
        <v>33</v>
      </c>
      <c r="AD7" s="0" t="s">
        <v>49</v>
      </c>
      <c r="AE7" s="0" t="s">
        <v>50</v>
      </c>
      <c r="AI7" s="0" t="s">
        <v>33</v>
      </c>
      <c r="AJ7" s="0" t="s">
        <v>33</v>
      </c>
      <c r="AK7" s="0" t="s">
        <v>33</v>
      </c>
      <c r="AL7" s="0" t="s">
        <v>33</v>
      </c>
      <c r="AM7" s="0" t="s">
        <v>33</v>
      </c>
    </row>
    <row r="8">
      <c r="A8" s="0">
        <v>7</v>
      </c>
      <c r="B8" s="0">
        <v>0</v>
      </c>
      <c r="C8" s="0" t="s">
        <v>95</v>
      </c>
      <c r="D8" s="0">
        <v>104</v>
      </c>
      <c r="E8" s="0" t="s">
        <v>96</v>
      </c>
      <c r="F8" s="0" t="s">
        <v>97</v>
      </c>
      <c r="G8" s="0">
        <v>0</v>
      </c>
      <c r="H8" s="0">
        <v>500</v>
      </c>
      <c r="J8" s="0" t="s">
        <v>54</v>
      </c>
      <c r="K8" s="0" t="s">
        <v>55</v>
      </c>
      <c r="L8" s="0">
        <v>1</v>
      </c>
      <c r="M8" s="0" t="s">
        <v>69</v>
      </c>
      <c r="N8" s="0">
        <v>106</v>
      </c>
      <c r="O8" s="0" t="s">
        <v>70</v>
      </c>
      <c r="P8" s="0" t="s">
        <v>71</v>
      </c>
      <c r="Q8" s="0">
        <v>0</v>
      </c>
      <c r="R8" s="0">
        <v>500</v>
      </c>
      <c r="T8" s="0" t="s">
        <v>54</v>
      </c>
      <c r="U8" s="0" t="s">
        <v>55</v>
      </c>
      <c r="V8" s="0">
        <v>0</v>
      </c>
      <c r="W8" s="0" t="s">
        <v>61</v>
      </c>
      <c r="X8" s="0" t="s">
        <v>61</v>
      </c>
      <c r="Y8" s="0" t="s">
        <v>98</v>
      </c>
      <c r="Z8" s="0" t="s">
        <v>33</v>
      </c>
      <c r="AA8" s="0" t="s">
        <v>33</v>
      </c>
      <c r="AB8" s="0" t="s">
        <v>33</v>
      </c>
      <c r="AC8" s="0" t="s">
        <v>33</v>
      </c>
      <c r="AD8" s="0" t="s">
        <v>49</v>
      </c>
      <c r="AE8" s="0" t="s">
        <v>50</v>
      </c>
      <c r="AI8" s="0" t="s">
        <v>33</v>
      </c>
      <c r="AJ8" s="0" t="s">
        <v>33</v>
      </c>
      <c r="AK8" s="0" t="s">
        <v>33</v>
      </c>
      <c r="AL8" s="0" t="s">
        <v>33</v>
      </c>
      <c r="AM8" s="0" t="s">
        <v>33</v>
      </c>
    </row>
    <row r="9">
      <c r="A9" s="0">
        <v>8</v>
      </c>
      <c r="B9" s="0">
        <v>0</v>
      </c>
      <c r="C9" s="0" t="s">
        <v>79</v>
      </c>
      <c r="D9" s="0">
        <v>108</v>
      </c>
      <c r="E9" s="0" t="s">
        <v>37</v>
      </c>
      <c r="F9" s="0" t="s">
        <v>43</v>
      </c>
      <c r="G9" s="0">
        <v>0</v>
      </c>
      <c r="H9" s="0">
        <v>504</v>
      </c>
      <c r="J9" s="0" t="s">
        <v>80</v>
      </c>
      <c r="K9" s="0" t="s">
        <v>81</v>
      </c>
      <c r="L9" s="0">
        <v>1</v>
      </c>
      <c r="M9" s="0" t="s">
        <v>99</v>
      </c>
      <c r="N9" s="0">
        <v>102</v>
      </c>
      <c r="O9" s="0" t="s">
        <v>100</v>
      </c>
      <c r="P9" s="0" t="s">
        <v>92</v>
      </c>
      <c r="Q9" s="0">
        <v>0</v>
      </c>
      <c r="R9" s="0">
        <v>500</v>
      </c>
      <c r="T9" s="0" t="s">
        <v>87</v>
      </c>
      <c r="U9" s="0" t="s">
        <v>88</v>
      </c>
      <c r="V9" s="0">
        <v>0</v>
      </c>
      <c r="W9" s="0" t="s">
        <v>101</v>
      </c>
      <c r="X9" s="0" t="s">
        <v>102</v>
      </c>
      <c r="Y9" s="0" t="s">
        <v>93</v>
      </c>
      <c r="Z9" s="0" t="s">
        <v>33</v>
      </c>
      <c r="AA9" s="0" t="s">
        <v>33</v>
      </c>
      <c r="AB9" s="0" t="s">
        <v>33</v>
      </c>
      <c r="AC9" s="0" t="s">
        <v>33</v>
      </c>
      <c r="AD9" s="0" t="s">
        <v>49</v>
      </c>
      <c r="AE9" s="0" t="s">
        <v>50</v>
      </c>
      <c r="AI9" s="0" t="s">
        <v>33</v>
      </c>
      <c r="AJ9" s="0" t="s">
        <v>33</v>
      </c>
      <c r="AK9" s="0" t="s">
        <v>33</v>
      </c>
      <c r="AL9" s="0" t="s">
        <v>33</v>
      </c>
      <c r="AM9" s="0" t="s">
        <v>33</v>
      </c>
    </row>
    <row r="10">
      <c r="A10" s="0">
        <v>9</v>
      </c>
      <c r="B10" s="0">
        <v>0</v>
      </c>
      <c r="C10" s="0" t="s">
        <v>41</v>
      </c>
      <c r="D10" s="0">
        <v>105</v>
      </c>
      <c r="E10" s="0" t="s">
        <v>42</v>
      </c>
      <c r="F10" s="0" t="s">
        <v>43</v>
      </c>
      <c r="G10" s="0">
        <v>0</v>
      </c>
      <c r="H10" s="0">
        <v>500</v>
      </c>
      <c r="J10" s="0" t="s">
        <v>44</v>
      </c>
      <c r="K10" s="0" t="s">
        <v>45</v>
      </c>
      <c r="L10" s="0">
        <v>1</v>
      </c>
      <c r="M10" s="0" t="s">
        <v>56</v>
      </c>
      <c r="N10" s="0">
        <v>116</v>
      </c>
      <c r="O10" s="0" t="s">
        <v>57</v>
      </c>
      <c r="P10" s="0" t="s">
        <v>58</v>
      </c>
      <c r="Q10" s="0">
        <v>0</v>
      </c>
      <c r="R10" s="0">
        <v>500</v>
      </c>
      <c r="T10" s="0" t="s">
        <v>59</v>
      </c>
      <c r="U10" s="0" t="s">
        <v>60</v>
      </c>
      <c r="V10" s="0">
        <v>0</v>
      </c>
      <c r="W10" s="0" t="s">
        <v>103</v>
      </c>
      <c r="X10" s="0" t="s">
        <v>98</v>
      </c>
      <c r="Y10" s="0" t="s">
        <v>104</v>
      </c>
      <c r="Z10" s="0" t="s">
        <v>33</v>
      </c>
      <c r="AA10" s="0" t="s">
        <v>33</v>
      </c>
      <c r="AB10" s="0" t="s">
        <v>33</v>
      </c>
      <c r="AC10" s="0" t="s">
        <v>33</v>
      </c>
      <c r="AD10" s="0" t="s">
        <v>49</v>
      </c>
      <c r="AE10" s="0" t="s">
        <v>50</v>
      </c>
      <c r="AI10" s="0" t="s">
        <v>33</v>
      </c>
      <c r="AJ10" s="0" t="s">
        <v>33</v>
      </c>
      <c r="AK10" s="0" t="s">
        <v>33</v>
      </c>
      <c r="AL10" s="0" t="s">
        <v>33</v>
      </c>
      <c r="AM10" s="0" t="s">
        <v>33</v>
      </c>
    </row>
    <row r="11">
      <c r="A11" s="0">
        <v>10</v>
      </c>
      <c r="B11" s="0">
        <v>0</v>
      </c>
      <c r="C11" s="0" t="s">
        <v>95</v>
      </c>
      <c r="D11" s="0">
        <v>104</v>
      </c>
      <c r="E11" s="0" t="s">
        <v>96</v>
      </c>
      <c r="F11" s="0" t="s">
        <v>97</v>
      </c>
      <c r="G11" s="0">
        <v>0</v>
      </c>
      <c r="H11" s="0">
        <v>500</v>
      </c>
      <c r="J11" s="0" t="s">
        <v>54</v>
      </c>
      <c r="K11" s="0" t="s">
        <v>55</v>
      </c>
      <c r="L11" s="0">
        <v>1</v>
      </c>
      <c r="M11" s="0" t="s">
        <v>79</v>
      </c>
      <c r="N11" s="0">
        <v>108</v>
      </c>
      <c r="O11" s="0" t="s">
        <v>37</v>
      </c>
      <c r="P11" s="0" t="s">
        <v>43</v>
      </c>
      <c r="Q11" s="0">
        <v>0</v>
      </c>
      <c r="R11" s="0">
        <v>504</v>
      </c>
      <c r="T11" s="0" t="s">
        <v>80</v>
      </c>
      <c r="U11" s="0" t="s">
        <v>81</v>
      </c>
      <c r="V11" s="0">
        <v>0</v>
      </c>
      <c r="W11" s="0" t="s">
        <v>105</v>
      </c>
      <c r="X11" s="0" t="s">
        <v>105</v>
      </c>
      <c r="Y11" s="0" t="s">
        <v>106</v>
      </c>
      <c r="Z11" s="0" t="s">
        <v>105</v>
      </c>
      <c r="AA11" s="0" t="s">
        <v>33</v>
      </c>
      <c r="AB11" s="0" t="s">
        <v>33</v>
      </c>
      <c r="AC11" s="0" t="s">
        <v>33</v>
      </c>
      <c r="AD11" s="0" t="s">
        <v>49</v>
      </c>
      <c r="AE11" s="0" t="s">
        <v>50</v>
      </c>
      <c r="AI11" s="0" t="s">
        <v>33</v>
      </c>
      <c r="AJ11" s="0" t="s">
        <v>33</v>
      </c>
      <c r="AK11" s="0" t="s">
        <v>33</v>
      </c>
      <c r="AL11" s="0" t="s">
        <v>33</v>
      </c>
      <c r="AM11" s="0" t="s">
        <v>33</v>
      </c>
    </row>
    <row r="12">
      <c r="A12" s="0">
        <v>11</v>
      </c>
      <c r="B12" s="0">
        <v>0</v>
      </c>
      <c r="C12" s="0" t="s">
        <v>41</v>
      </c>
      <c r="D12" s="0">
        <v>105</v>
      </c>
      <c r="E12" s="0" t="s">
        <v>42</v>
      </c>
      <c r="F12" s="0" t="s">
        <v>43</v>
      </c>
      <c r="G12" s="0">
        <v>0</v>
      </c>
      <c r="H12" s="0">
        <v>500</v>
      </c>
      <c r="J12" s="0" t="s">
        <v>44</v>
      </c>
      <c r="K12" s="0" t="s">
        <v>45</v>
      </c>
      <c r="L12" s="0">
        <v>1</v>
      </c>
      <c r="M12" s="0" t="s">
        <v>95</v>
      </c>
      <c r="N12" s="0">
        <v>104</v>
      </c>
      <c r="O12" s="0" t="s">
        <v>96</v>
      </c>
      <c r="P12" s="0" t="s">
        <v>97</v>
      </c>
      <c r="Q12" s="0">
        <v>0</v>
      </c>
      <c r="R12" s="0">
        <v>500</v>
      </c>
      <c r="T12" s="0" t="s">
        <v>54</v>
      </c>
      <c r="U12" s="0" t="s">
        <v>55</v>
      </c>
      <c r="V12" s="0">
        <v>0</v>
      </c>
      <c r="W12" s="0" t="s">
        <v>106</v>
      </c>
      <c r="X12" s="0" t="s">
        <v>47</v>
      </c>
      <c r="Y12" s="0" t="s">
        <v>93</v>
      </c>
      <c r="Z12" s="0" t="s">
        <v>89</v>
      </c>
      <c r="AA12" s="0" t="s">
        <v>98</v>
      </c>
      <c r="AB12" s="0" t="s">
        <v>33</v>
      </c>
      <c r="AC12" s="0" t="s">
        <v>33</v>
      </c>
      <c r="AD12" s="0" t="s">
        <v>49</v>
      </c>
      <c r="AE12" s="0" t="s">
        <v>50</v>
      </c>
      <c r="AI12" s="0" t="s">
        <v>33</v>
      </c>
      <c r="AJ12" s="0" t="s">
        <v>33</v>
      </c>
      <c r="AK12" s="0" t="s">
        <v>33</v>
      </c>
      <c r="AL12" s="0" t="s">
        <v>33</v>
      </c>
      <c r="AM12" s="0" t="s">
        <v>33</v>
      </c>
    </row>
    <row r="13">
      <c r="A13" s="0">
        <v>12</v>
      </c>
      <c r="B13" s="0">
        <v>0</v>
      </c>
      <c r="C13" s="0" t="s">
        <v>56</v>
      </c>
      <c r="D13" s="0">
        <v>116</v>
      </c>
      <c r="E13" s="0" t="s">
        <v>57</v>
      </c>
      <c r="F13" s="0" t="s">
        <v>58</v>
      </c>
      <c r="G13" s="0">
        <v>0</v>
      </c>
      <c r="H13" s="0">
        <v>500</v>
      </c>
      <c r="J13" s="0" t="s">
        <v>59</v>
      </c>
      <c r="K13" s="0" t="s">
        <v>60</v>
      </c>
      <c r="L13" s="0">
        <v>0</v>
      </c>
      <c r="M13" s="0" t="s">
        <v>79</v>
      </c>
      <c r="N13" s="0">
        <v>108</v>
      </c>
      <c r="O13" s="0" t="s">
        <v>37</v>
      </c>
      <c r="P13" s="0" t="s">
        <v>43</v>
      </c>
      <c r="Q13" s="0">
        <v>0</v>
      </c>
      <c r="R13" s="0">
        <v>504</v>
      </c>
      <c r="T13" s="0" t="s">
        <v>80</v>
      </c>
      <c r="U13" s="0" t="s">
        <v>81</v>
      </c>
      <c r="V13" s="0">
        <v>1</v>
      </c>
      <c r="W13" s="0" t="s">
        <v>106</v>
      </c>
      <c r="X13" s="0" t="s">
        <v>82</v>
      </c>
      <c r="Y13" s="0" t="s">
        <v>83</v>
      </c>
      <c r="Z13" s="0" t="s">
        <v>33</v>
      </c>
      <c r="AA13" s="0" t="s">
        <v>33</v>
      </c>
      <c r="AB13" s="0" t="s">
        <v>33</v>
      </c>
      <c r="AC13" s="0" t="s">
        <v>33</v>
      </c>
      <c r="AD13" s="0" t="s">
        <v>49</v>
      </c>
      <c r="AE13" s="0" t="s">
        <v>50</v>
      </c>
      <c r="AI13" s="0" t="s">
        <v>33</v>
      </c>
      <c r="AJ13" s="0" t="s">
        <v>33</v>
      </c>
      <c r="AK13" s="0" t="s">
        <v>33</v>
      </c>
      <c r="AL13" s="0" t="s">
        <v>33</v>
      </c>
      <c r="AM13" s="0" t="s">
        <v>33</v>
      </c>
    </row>
    <row r="14">
      <c r="A14" s="0">
        <v>13</v>
      </c>
      <c r="B14" s="0">
        <v>0</v>
      </c>
      <c r="C14" s="0" t="s">
        <v>84</v>
      </c>
      <c r="D14" s="0">
        <v>111</v>
      </c>
      <c r="E14" s="0" t="s">
        <v>85</v>
      </c>
      <c r="F14" s="0" t="s">
        <v>86</v>
      </c>
      <c r="G14" s="0">
        <v>0</v>
      </c>
      <c r="H14" s="0">
        <v>500</v>
      </c>
      <c r="J14" s="0" t="s">
        <v>87</v>
      </c>
      <c r="K14" s="0" t="s">
        <v>88</v>
      </c>
      <c r="L14" s="0">
        <v>1</v>
      </c>
      <c r="M14" s="0" t="s">
        <v>90</v>
      </c>
      <c r="N14" s="0">
        <v>110</v>
      </c>
      <c r="O14" s="0" t="s">
        <v>91</v>
      </c>
      <c r="P14" s="0" t="s">
        <v>92</v>
      </c>
      <c r="Q14" s="0">
        <v>0</v>
      </c>
      <c r="R14" s="0">
        <v>500</v>
      </c>
      <c r="T14" s="0" t="s">
        <v>54</v>
      </c>
      <c r="U14" s="0" t="s">
        <v>55</v>
      </c>
      <c r="V14" s="0">
        <v>0</v>
      </c>
      <c r="W14" s="0" t="s">
        <v>105</v>
      </c>
      <c r="X14" s="0" t="s">
        <v>98</v>
      </c>
      <c r="Y14" s="0" t="s">
        <v>98</v>
      </c>
      <c r="Z14" s="0" t="s">
        <v>33</v>
      </c>
      <c r="AA14" s="0" t="s">
        <v>33</v>
      </c>
      <c r="AB14" s="0" t="s">
        <v>33</v>
      </c>
      <c r="AC14" s="0" t="s">
        <v>33</v>
      </c>
      <c r="AD14" s="0" t="s">
        <v>49</v>
      </c>
      <c r="AE14" s="0" t="s">
        <v>50</v>
      </c>
      <c r="AI14" s="0" t="s">
        <v>33</v>
      </c>
      <c r="AJ14" s="0" t="s">
        <v>33</v>
      </c>
      <c r="AK14" s="0" t="s">
        <v>33</v>
      </c>
      <c r="AL14" s="0" t="s">
        <v>33</v>
      </c>
      <c r="AM14" s="0" t="s">
        <v>33</v>
      </c>
    </row>
    <row r="15">
      <c r="A15" s="0">
        <v>14</v>
      </c>
      <c r="B15" s="0">
        <v>0</v>
      </c>
      <c r="C15" s="0" t="s">
        <v>69</v>
      </c>
      <c r="D15" s="0">
        <v>106</v>
      </c>
      <c r="E15" s="0" t="s">
        <v>70</v>
      </c>
      <c r="F15" s="0" t="s">
        <v>71</v>
      </c>
      <c r="G15" s="0">
        <v>0</v>
      </c>
      <c r="H15" s="0">
        <v>500</v>
      </c>
      <c r="J15" s="0" t="s">
        <v>54</v>
      </c>
      <c r="K15" s="0" t="s">
        <v>55</v>
      </c>
      <c r="L15" s="0">
        <v>1</v>
      </c>
      <c r="M15" s="0" t="s">
        <v>99</v>
      </c>
      <c r="N15" s="0">
        <v>102</v>
      </c>
      <c r="O15" s="0" t="s">
        <v>100</v>
      </c>
      <c r="P15" s="0" t="s">
        <v>92</v>
      </c>
      <c r="Q15" s="0">
        <v>0</v>
      </c>
      <c r="R15" s="0">
        <v>500</v>
      </c>
      <c r="T15" s="0" t="s">
        <v>87</v>
      </c>
      <c r="U15" s="0" t="s">
        <v>88</v>
      </c>
      <c r="V15" s="0">
        <v>0</v>
      </c>
      <c r="W15" s="0" t="s">
        <v>107</v>
      </c>
      <c r="X15" s="0" t="s">
        <v>93</v>
      </c>
      <c r="Y15" s="0" t="s">
        <v>101</v>
      </c>
      <c r="Z15" s="0" t="s">
        <v>33</v>
      </c>
      <c r="AA15" s="0" t="s">
        <v>33</v>
      </c>
      <c r="AB15" s="0" t="s">
        <v>33</v>
      </c>
      <c r="AC15" s="0" t="s">
        <v>33</v>
      </c>
      <c r="AD15" s="0" t="s">
        <v>49</v>
      </c>
      <c r="AE15" s="0" t="s">
        <v>50</v>
      </c>
      <c r="AI15" s="0" t="s">
        <v>33</v>
      </c>
      <c r="AJ15" s="0" t="s">
        <v>33</v>
      </c>
      <c r="AK15" s="0" t="s">
        <v>33</v>
      </c>
      <c r="AL15" s="0" t="s">
        <v>33</v>
      </c>
      <c r="AM15" s="0" t="s">
        <v>33</v>
      </c>
    </row>
    <row r="16">
      <c r="A16" s="0">
        <v>15</v>
      </c>
      <c r="B16" s="0">
        <v>0</v>
      </c>
      <c r="C16" s="0" t="s">
        <v>84</v>
      </c>
      <c r="D16" s="0">
        <v>111</v>
      </c>
      <c r="E16" s="0" t="s">
        <v>85</v>
      </c>
      <c r="F16" s="0" t="s">
        <v>86</v>
      </c>
      <c r="G16" s="0">
        <v>0</v>
      </c>
      <c r="H16" s="0">
        <v>500</v>
      </c>
      <c r="J16" s="0" t="s">
        <v>87</v>
      </c>
      <c r="K16" s="0" t="s">
        <v>88</v>
      </c>
      <c r="L16" s="0">
        <v>0</v>
      </c>
      <c r="M16" s="0" t="s">
        <v>69</v>
      </c>
      <c r="N16" s="0">
        <v>106</v>
      </c>
      <c r="O16" s="0" t="s">
        <v>70</v>
      </c>
      <c r="P16" s="0" t="s">
        <v>71</v>
      </c>
      <c r="Q16" s="0">
        <v>0</v>
      </c>
      <c r="R16" s="0">
        <v>500</v>
      </c>
      <c r="T16" s="0" t="s">
        <v>54</v>
      </c>
      <c r="U16" s="0" t="s">
        <v>55</v>
      </c>
      <c r="V16" s="0">
        <v>1</v>
      </c>
      <c r="W16" s="0" t="s">
        <v>94</v>
      </c>
      <c r="X16" s="0" t="s">
        <v>106</v>
      </c>
      <c r="Y16" s="0" t="s">
        <v>62</v>
      </c>
      <c r="Z16" s="0" t="s">
        <v>83</v>
      </c>
      <c r="AA16" s="0" t="s">
        <v>33</v>
      </c>
      <c r="AB16" s="0" t="s">
        <v>33</v>
      </c>
      <c r="AC16" s="0" t="s">
        <v>33</v>
      </c>
      <c r="AD16" s="0" t="s">
        <v>49</v>
      </c>
      <c r="AE16" s="0" t="s">
        <v>50</v>
      </c>
      <c r="AI16" s="0" t="s">
        <v>33</v>
      </c>
      <c r="AJ16" s="0" t="s">
        <v>33</v>
      </c>
      <c r="AK16" s="0" t="s">
        <v>33</v>
      </c>
      <c r="AL16" s="0" t="s">
        <v>33</v>
      </c>
      <c r="AM16" s="0" t="s">
        <v>33</v>
      </c>
    </row>
    <row r="17">
      <c r="A17" s="0">
        <v>16</v>
      </c>
      <c r="B17" s="0">
        <v>0</v>
      </c>
      <c r="C17" s="0" t="s">
        <v>90</v>
      </c>
      <c r="D17" s="0">
        <v>110</v>
      </c>
      <c r="E17" s="0" t="s">
        <v>91</v>
      </c>
      <c r="F17" s="0" t="s">
        <v>92</v>
      </c>
      <c r="G17" s="0">
        <v>0</v>
      </c>
      <c r="H17" s="0">
        <v>500</v>
      </c>
      <c r="J17" s="0" t="s">
        <v>54</v>
      </c>
      <c r="K17" s="0" t="s">
        <v>55</v>
      </c>
      <c r="L17" s="0">
        <v>0</v>
      </c>
      <c r="M17" s="0" t="s">
        <v>99</v>
      </c>
      <c r="N17" s="0">
        <v>102</v>
      </c>
      <c r="O17" s="0" t="s">
        <v>100</v>
      </c>
      <c r="P17" s="0" t="s">
        <v>92</v>
      </c>
      <c r="Q17" s="0">
        <v>0</v>
      </c>
      <c r="R17" s="0">
        <v>500</v>
      </c>
      <c r="T17" s="0" t="s">
        <v>87</v>
      </c>
      <c r="U17" s="0" t="s">
        <v>88</v>
      </c>
      <c r="V17" s="0">
        <v>1</v>
      </c>
      <c r="W17" s="0" t="s">
        <v>73</v>
      </c>
      <c r="X17" s="0" t="s">
        <v>73</v>
      </c>
      <c r="Y17" s="0" t="s">
        <v>105</v>
      </c>
      <c r="Z17" s="0" t="s">
        <v>108</v>
      </c>
      <c r="AA17" s="0" t="s">
        <v>33</v>
      </c>
      <c r="AB17" s="0" t="s">
        <v>33</v>
      </c>
      <c r="AC17" s="0" t="s">
        <v>33</v>
      </c>
      <c r="AD17" s="0" t="s">
        <v>49</v>
      </c>
      <c r="AE17" s="0" t="s">
        <v>50</v>
      </c>
      <c r="AI17" s="0" t="s">
        <v>33</v>
      </c>
      <c r="AJ17" s="0" t="s">
        <v>33</v>
      </c>
      <c r="AK17" s="0" t="s">
        <v>33</v>
      </c>
      <c r="AL17" s="0" t="s">
        <v>33</v>
      </c>
      <c r="AM17" s="0" t="s">
        <v>33</v>
      </c>
    </row>
    <row r="18">
      <c r="A18" s="0">
        <v>17</v>
      </c>
      <c r="B18" s="0">
        <v>0</v>
      </c>
      <c r="C18" s="0" t="s">
        <v>109</v>
      </c>
      <c r="D18" s="0">
        <v>107</v>
      </c>
      <c r="E18" s="0" t="s">
        <v>37</v>
      </c>
      <c r="F18" s="0" t="s">
        <v>110</v>
      </c>
      <c r="G18" s="0">
        <v>0</v>
      </c>
      <c r="H18" s="0">
        <v>500</v>
      </c>
      <c r="J18" s="0" t="s">
        <v>39</v>
      </c>
      <c r="K18" s="0" t="s">
        <v>40</v>
      </c>
      <c r="L18" s="0">
        <v>0</v>
      </c>
      <c r="M18" s="0" t="s">
        <v>36</v>
      </c>
      <c r="N18" s="0">
        <v>109</v>
      </c>
      <c r="O18" s="0" t="s">
        <v>37</v>
      </c>
      <c r="P18" s="0" t="s">
        <v>38</v>
      </c>
      <c r="Q18" s="0">
        <v>0</v>
      </c>
      <c r="R18" s="0">
        <v>500</v>
      </c>
      <c r="T18" s="0" t="s">
        <v>39</v>
      </c>
      <c r="U18" s="0" t="s">
        <v>40</v>
      </c>
      <c r="V18" s="0">
        <v>1</v>
      </c>
      <c r="W18" s="0" t="s">
        <v>48</v>
      </c>
      <c r="X18" s="0" t="s">
        <v>62</v>
      </c>
      <c r="Y18" s="0" t="s">
        <v>48</v>
      </c>
      <c r="Z18" s="0" t="s">
        <v>33</v>
      </c>
      <c r="AA18" s="0" t="s">
        <v>33</v>
      </c>
      <c r="AB18" s="0" t="s">
        <v>33</v>
      </c>
      <c r="AC18" s="0" t="s">
        <v>33</v>
      </c>
      <c r="AD18" s="0" t="s">
        <v>49</v>
      </c>
      <c r="AE18" s="0" t="s">
        <v>50</v>
      </c>
      <c r="AI18" s="0" t="s">
        <v>33</v>
      </c>
      <c r="AJ18" s="0" t="s">
        <v>33</v>
      </c>
      <c r="AK18" s="0" t="s">
        <v>33</v>
      </c>
      <c r="AL18" s="0" t="s">
        <v>33</v>
      </c>
      <c r="AM18" s="0" t="s">
        <v>33</v>
      </c>
    </row>
    <row r="19">
      <c r="A19" s="0">
        <v>18</v>
      </c>
      <c r="B19" s="0">
        <v>0</v>
      </c>
      <c r="C19" s="0" t="s">
        <v>51</v>
      </c>
      <c r="D19" s="0">
        <v>101</v>
      </c>
      <c r="E19" s="0" t="s">
        <v>52</v>
      </c>
      <c r="F19" s="0" t="s">
        <v>53</v>
      </c>
      <c r="G19" s="0">
        <v>0</v>
      </c>
      <c r="H19" s="0">
        <v>500</v>
      </c>
      <c r="J19" s="0" t="s">
        <v>54</v>
      </c>
      <c r="K19" s="0" t="s">
        <v>55</v>
      </c>
      <c r="L19" s="0">
        <v>1</v>
      </c>
      <c r="M19" s="0" t="s">
        <v>111</v>
      </c>
      <c r="N19" s="0">
        <v>114</v>
      </c>
      <c r="O19" s="0" t="s">
        <v>112</v>
      </c>
      <c r="P19" s="0" t="s">
        <v>113</v>
      </c>
      <c r="Q19" s="0">
        <v>0</v>
      </c>
      <c r="R19" s="0">
        <v>500</v>
      </c>
      <c r="T19" s="0" t="s">
        <v>44</v>
      </c>
      <c r="U19" s="0" t="s">
        <v>45</v>
      </c>
      <c r="V19" s="0">
        <v>0</v>
      </c>
      <c r="W19" s="0" t="s">
        <v>102</v>
      </c>
      <c r="X19" s="0" t="s">
        <v>61</v>
      </c>
      <c r="Y19" s="0" t="s">
        <v>101</v>
      </c>
      <c r="Z19" s="0" t="s">
        <v>33</v>
      </c>
      <c r="AA19" s="0" t="s">
        <v>33</v>
      </c>
      <c r="AB19" s="0" t="s">
        <v>33</v>
      </c>
      <c r="AC19" s="0" t="s">
        <v>33</v>
      </c>
      <c r="AD19" s="0" t="s">
        <v>49</v>
      </c>
      <c r="AE19" s="0" t="s">
        <v>50</v>
      </c>
      <c r="AI19" s="0" t="s">
        <v>33</v>
      </c>
      <c r="AJ19" s="0" t="s">
        <v>33</v>
      </c>
      <c r="AK19" s="0" t="s">
        <v>33</v>
      </c>
      <c r="AL19" s="0" t="s">
        <v>33</v>
      </c>
      <c r="AM19" s="0" t="s">
        <v>33</v>
      </c>
    </row>
    <row r="20">
      <c r="A20" s="0">
        <v>19</v>
      </c>
      <c r="B20" s="0">
        <v>0</v>
      </c>
      <c r="C20" s="0" t="s">
        <v>114</v>
      </c>
      <c r="D20" s="0">
        <v>115</v>
      </c>
      <c r="E20" s="0" t="s">
        <v>115</v>
      </c>
      <c r="F20" s="0" t="s">
        <v>116</v>
      </c>
      <c r="G20" s="0">
        <v>0</v>
      </c>
      <c r="H20" s="0">
        <v>500</v>
      </c>
      <c r="J20" s="0" t="s">
        <v>54</v>
      </c>
      <c r="K20" s="0" t="s">
        <v>55</v>
      </c>
      <c r="L20" s="0">
        <v>0</v>
      </c>
      <c r="M20" s="0" t="s">
        <v>64</v>
      </c>
      <c r="N20" s="0">
        <v>113</v>
      </c>
      <c r="O20" s="0" t="s">
        <v>65</v>
      </c>
      <c r="P20" s="0" t="s">
        <v>66</v>
      </c>
      <c r="Q20" s="0">
        <v>0</v>
      </c>
      <c r="R20" s="0">
        <v>500</v>
      </c>
      <c r="T20" s="0" t="s">
        <v>67</v>
      </c>
      <c r="U20" s="0" t="s">
        <v>68</v>
      </c>
      <c r="V20" s="0">
        <v>1</v>
      </c>
      <c r="W20" s="0" t="s">
        <v>106</v>
      </c>
      <c r="X20" s="0" t="s">
        <v>63</v>
      </c>
      <c r="Y20" s="0" t="s">
        <v>83</v>
      </c>
      <c r="Z20" s="0" t="s">
        <v>33</v>
      </c>
      <c r="AA20" s="0" t="s">
        <v>33</v>
      </c>
      <c r="AB20" s="0" t="s">
        <v>33</v>
      </c>
      <c r="AC20" s="0" t="s">
        <v>33</v>
      </c>
      <c r="AD20" s="0" t="s">
        <v>49</v>
      </c>
      <c r="AE20" s="0" t="s">
        <v>50</v>
      </c>
      <c r="AI20" s="0" t="s">
        <v>33</v>
      </c>
      <c r="AJ20" s="0" t="s">
        <v>33</v>
      </c>
      <c r="AK20" s="0" t="s">
        <v>33</v>
      </c>
      <c r="AL20" s="0" t="s">
        <v>33</v>
      </c>
      <c r="AM20" s="0" t="s">
        <v>33</v>
      </c>
    </row>
    <row r="21">
      <c r="A21" s="0">
        <v>20</v>
      </c>
      <c r="B21" s="0">
        <v>0</v>
      </c>
      <c r="C21" s="0" t="s">
        <v>74</v>
      </c>
      <c r="D21" s="0">
        <v>112</v>
      </c>
      <c r="E21" s="0" t="s">
        <v>75</v>
      </c>
      <c r="F21" s="0" t="s">
        <v>76</v>
      </c>
      <c r="G21" s="0">
        <v>0</v>
      </c>
      <c r="H21" s="0">
        <v>500</v>
      </c>
      <c r="J21" s="0" t="s">
        <v>77</v>
      </c>
      <c r="K21" s="0" t="s">
        <v>78</v>
      </c>
      <c r="L21" s="0">
        <v>0</v>
      </c>
      <c r="M21" s="0" t="s">
        <v>117</v>
      </c>
      <c r="N21" s="0">
        <v>103</v>
      </c>
      <c r="O21" s="0" t="s">
        <v>118</v>
      </c>
      <c r="P21" s="0" t="s">
        <v>119</v>
      </c>
      <c r="Q21" s="0">
        <v>0</v>
      </c>
      <c r="R21" s="0">
        <v>500</v>
      </c>
      <c r="T21" s="0" t="s">
        <v>120</v>
      </c>
      <c r="U21" s="0" t="s">
        <v>121</v>
      </c>
      <c r="V21" s="0">
        <v>1</v>
      </c>
      <c r="W21" s="0" t="s">
        <v>72</v>
      </c>
      <c r="X21" s="0" t="s">
        <v>105</v>
      </c>
      <c r="Y21" s="0" t="s">
        <v>47</v>
      </c>
      <c r="Z21" s="0" t="s">
        <v>93</v>
      </c>
      <c r="AA21" s="0" t="s">
        <v>48</v>
      </c>
      <c r="AB21" s="0" t="s">
        <v>33</v>
      </c>
      <c r="AC21" s="0" t="s">
        <v>33</v>
      </c>
      <c r="AD21" s="0" t="s">
        <v>49</v>
      </c>
      <c r="AE21" s="0" t="s">
        <v>50</v>
      </c>
      <c r="AI21" s="0" t="s">
        <v>33</v>
      </c>
      <c r="AJ21" s="0" t="s">
        <v>33</v>
      </c>
      <c r="AK21" s="0" t="s">
        <v>33</v>
      </c>
      <c r="AL21" s="0" t="s">
        <v>33</v>
      </c>
      <c r="AM21" s="0" t="s">
        <v>33</v>
      </c>
    </row>
    <row r="22">
      <c r="A22" s="0">
        <v>21</v>
      </c>
      <c r="B22" s="0">
        <v>0</v>
      </c>
      <c r="C22" s="0" t="s">
        <v>36</v>
      </c>
      <c r="D22" s="0">
        <v>109</v>
      </c>
      <c r="E22" s="0" t="s">
        <v>37</v>
      </c>
      <c r="F22" s="0" t="s">
        <v>38</v>
      </c>
      <c r="G22" s="0">
        <v>0</v>
      </c>
      <c r="H22" s="0">
        <v>500</v>
      </c>
      <c r="J22" s="0" t="s">
        <v>39</v>
      </c>
      <c r="K22" s="0" t="s">
        <v>40</v>
      </c>
      <c r="L22" s="0">
        <v>0</v>
      </c>
      <c r="M22" s="0" t="s">
        <v>51</v>
      </c>
      <c r="N22" s="0">
        <v>101</v>
      </c>
      <c r="O22" s="0" t="s">
        <v>52</v>
      </c>
      <c r="P22" s="0" t="s">
        <v>53</v>
      </c>
      <c r="Q22" s="0">
        <v>0</v>
      </c>
      <c r="R22" s="0">
        <v>500</v>
      </c>
      <c r="T22" s="0" t="s">
        <v>54</v>
      </c>
      <c r="U22" s="0" t="s">
        <v>55</v>
      </c>
      <c r="V22" s="0">
        <v>1</v>
      </c>
      <c r="W22" s="0" t="s">
        <v>105</v>
      </c>
      <c r="X22" s="0" t="s">
        <v>62</v>
      </c>
      <c r="Y22" s="0" t="s">
        <v>48</v>
      </c>
      <c r="Z22" s="0" t="s">
        <v>105</v>
      </c>
      <c r="AA22" s="0" t="s">
        <v>106</v>
      </c>
      <c r="AB22" s="0" t="s">
        <v>33</v>
      </c>
      <c r="AC22" s="0" t="s">
        <v>33</v>
      </c>
      <c r="AD22" s="0" t="s">
        <v>49</v>
      </c>
      <c r="AE22" s="0" t="s">
        <v>50</v>
      </c>
      <c r="AI22" s="0" t="s">
        <v>33</v>
      </c>
      <c r="AJ22" s="0" t="s">
        <v>33</v>
      </c>
      <c r="AK22" s="0" t="s">
        <v>33</v>
      </c>
      <c r="AL22" s="0" t="s">
        <v>33</v>
      </c>
      <c r="AM22" s="0" t="s">
        <v>33</v>
      </c>
    </row>
    <row r="23">
      <c r="A23" s="0">
        <v>22</v>
      </c>
      <c r="B23" s="0">
        <v>0</v>
      </c>
      <c r="C23" s="0" t="s">
        <v>64</v>
      </c>
      <c r="D23" s="0">
        <v>113</v>
      </c>
      <c r="E23" s="0" t="s">
        <v>65</v>
      </c>
      <c r="F23" s="0" t="s">
        <v>66</v>
      </c>
      <c r="G23" s="0">
        <v>0</v>
      </c>
      <c r="H23" s="0">
        <v>500</v>
      </c>
      <c r="J23" s="0" t="s">
        <v>67</v>
      </c>
      <c r="K23" s="0" t="s">
        <v>68</v>
      </c>
      <c r="L23" s="0">
        <v>1</v>
      </c>
      <c r="M23" s="0" t="s">
        <v>117</v>
      </c>
      <c r="N23" s="0">
        <v>103</v>
      </c>
      <c r="O23" s="0" t="s">
        <v>118</v>
      </c>
      <c r="P23" s="0" t="s">
        <v>119</v>
      </c>
      <c r="Q23" s="0">
        <v>0</v>
      </c>
      <c r="R23" s="0">
        <v>500</v>
      </c>
      <c r="T23" s="0" t="s">
        <v>120</v>
      </c>
      <c r="U23" s="0" t="s">
        <v>121</v>
      </c>
      <c r="V23" s="0">
        <v>0</v>
      </c>
      <c r="W23" s="0" t="s">
        <v>101</v>
      </c>
      <c r="X23" s="0" t="s">
        <v>89</v>
      </c>
      <c r="Y23" s="0" t="s">
        <v>61</v>
      </c>
      <c r="Z23" s="0" t="s">
        <v>33</v>
      </c>
      <c r="AA23" s="0" t="s">
        <v>33</v>
      </c>
      <c r="AB23" s="0" t="s">
        <v>33</v>
      </c>
      <c r="AC23" s="0" t="s">
        <v>33</v>
      </c>
      <c r="AD23" s="0" t="s">
        <v>49</v>
      </c>
      <c r="AE23" s="0" t="s">
        <v>50</v>
      </c>
      <c r="AI23" s="0" t="s">
        <v>33</v>
      </c>
      <c r="AJ23" s="0" t="s">
        <v>33</v>
      </c>
      <c r="AK23" s="0" t="s">
        <v>33</v>
      </c>
      <c r="AL23" s="0" t="s">
        <v>33</v>
      </c>
      <c r="AM23" s="0" t="s">
        <v>33</v>
      </c>
    </row>
    <row r="24">
      <c r="A24" s="0">
        <v>23</v>
      </c>
      <c r="B24" s="0">
        <v>0</v>
      </c>
      <c r="C24" s="0" t="s">
        <v>51</v>
      </c>
      <c r="D24" s="0">
        <v>101</v>
      </c>
      <c r="E24" s="0" t="s">
        <v>52</v>
      </c>
      <c r="F24" s="0" t="s">
        <v>53</v>
      </c>
      <c r="G24" s="0">
        <v>0</v>
      </c>
      <c r="H24" s="0">
        <v>500</v>
      </c>
      <c r="J24" s="0" t="s">
        <v>54</v>
      </c>
      <c r="K24" s="0" t="s">
        <v>55</v>
      </c>
      <c r="L24" s="0">
        <v>0</v>
      </c>
      <c r="M24" s="0" t="s">
        <v>64</v>
      </c>
      <c r="N24" s="0">
        <v>113</v>
      </c>
      <c r="O24" s="0" t="s">
        <v>65</v>
      </c>
      <c r="P24" s="0" t="s">
        <v>66</v>
      </c>
      <c r="Q24" s="0">
        <v>0</v>
      </c>
      <c r="R24" s="0">
        <v>500</v>
      </c>
      <c r="T24" s="0" t="s">
        <v>67</v>
      </c>
      <c r="U24" s="0" t="s">
        <v>68</v>
      </c>
      <c r="V24" s="0">
        <v>1</v>
      </c>
      <c r="W24" s="0" t="s">
        <v>62</v>
      </c>
      <c r="X24" s="0" t="s">
        <v>62</v>
      </c>
      <c r="Y24" s="0" t="s">
        <v>122</v>
      </c>
      <c r="Z24" s="0" t="s">
        <v>33</v>
      </c>
      <c r="AA24" s="0" t="s">
        <v>33</v>
      </c>
      <c r="AB24" s="0" t="s">
        <v>33</v>
      </c>
      <c r="AC24" s="0" t="s">
        <v>33</v>
      </c>
      <c r="AD24" s="0" t="s">
        <v>49</v>
      </c>
      <c r="AE24" s="0" t="s">
        <v>50</v>
      </c>
      <c r="AI24" s="0" t="s">
        <v>33</v>
      </c>
      <c r="AJ24" s="0" t="s">
        <v>33</v>
      </c>
      <c r="AK24" s="0" t="s">
        <v>33</v>
      </c>
      <c r="AL24" s="0" t="s">
        <v>33</v>
      </c>
      <c r="AM24" s="0" t="s">
        <v>33</v>
      </c>
    </row>
    <row r="25">
      <c r="A25" s="0">
        <v>24</v>
      </c>
      <c r="B25" s="0">
        <v>0</v>
      </c>
      <c r="C25" s="0" t="s">
        <v>36</v>
      </c>
      <c r="D25" s="0">
        <v>109</v>
      </c>
      <c r="E25" s="0" t="s">
        <v>37</v>
      </c>
      <c r="F25" s="0" t="s">
        <v>38</v>
      </c>
      <c r="G25" s="0">
        <v>0</v>
      </c>
      <c r="H25" s="0">
        <v>500</v>
      </c>
      <c r="J25" s="0" t="s">
        <v>39</v>
      </c>
      <c r="K25" s="0" t="s">
        <v>40</v>
      </c>
      <c r="L25" s="0">
        <v>1</v>
      </c>
      <c r="M25" s="0" t="s">
        <v>117</v>
      </c>
      <c r="N25" s="0">
        <v>103</v>
      </c>
      <c r="O25" s="0" t="s">
        <v>118</v>
      </c>
      <c r="P25" s="0" t="s">
        <v>119</v>
      </c>
      <c r="Q25" s="0">
        <v>0</v>
      </c>
      <c r="R25" s="0">
        <v>500</v>
      </c>
      <c r="T25" s="0" t="s">
        <v>120</v>
      </c>
      <c r="U25" s="0" t="s">
        <v>121</v>
      </c>
      <c r="V25" s="0">
        <v>0</v>
      </c>
      <c r="W25" s="0" t="s">
        <v>98</v>
      </c>
      <c r="X25" s="0" t="s">
        <v>103</v>
      </c>
      <c r="Y25" s="0" t="s">
        <v>98</v>
      </c>
      <c r="Z25" s="0" t="s">
        <v>33</v>
      </c>
      <c r="AA25" s="0" t="s">
        <v>33</v>
      </c>
      <c r="AB25" s="0" t="s">
        <v>33</v>
      </c>
      <c r="AC25" s="0" t="s">
        <v>33</v>
      </c>
      <c r="AD25" s="0" t="s">
        <v>49</v>
      </c>
      <c r="AE25" s="0" t="s">
        <v>50</v>
      </c>
      <c r="AI25" s="0" t="s">
        <v>33</v>
      </c>
      <c r="AJ25" s="0" t="s">
        <v>33</v>
      </c>
      <c r="AK25" s="0" t="s">
        <v>33</v>
      </c>
      <c r="AL25" s="0" t="s">
        <v>33</v>
      </c>
      <c r="AM25" s="0" t="s">
        <v>33</v>
      </c>
    </row>
    <row r="26">
      <c r="A26" s="0">
        <v>25</v>
      </c>
      <c r="B26" s="0">
        <v>0</v>
      </c>
      <c r="C26" s="0" t="s">
        <v>109</v>
      </c>
      <c r="D26" s="0">
        <v>107</v>
      </c>
      <c r="E26" s="0" t="s">
        <v>37</v>
      </c>
      <c r="F26" s="0" t="s">
        <v>110</v>
      </c>
      <c r="G26" s="0">
        <v>0</v>
      </c>
      <c r="H26" s="0">
        <v>500</v>
      </c>
      <c r="J26" s="0" t="s">
        <v>39</v>
      </c>
      <c r="K26" s="0" t="s">
        <v>40</v>
      </c>
      <c r="L26" s="0">
        <v>1</v>
      </c>
      <c r="M26" s="0" t="s">
        <v>111</v>
      </c>
      <c r="N26" s="0">
        <v>114</v>
      </c>
      <c r="O26" s="0" t="s">
        <v>112</v>
      </c>
      <c r="P26" s="0" t="s">
        <v>113</v>
      </c>
      <c r="Q26" s="0">
        <v>0</v>
      </c>
      <c r="R26" s="0">
        <v>500</v>
      </c>
      <c r="T26" s="0" t="s">
        <v>44</v>
      </c>
      <c r="U26" s="0" t="s">
        <v>45</v>
      </c>
      <c r="V26" s="0">
        <v>0</v>
      </c>
      <c r="W26" s="0" t="s">
        <v>102</v>
      </c>
      <c r="X26" s="0" t="s">
        <v>105</v>
      </c>
      <c r="Y26" s="0" t="s">
        <v>102</v>
      </c>
      <c r="Z26" s="0" t="s">
        <v>33</v>
      </c>
      <c r="AA26" s="0" t="s">
        <v>33</v>
      </c>
      <c r="AB26" s="0" t="s">
        <v>33</v>
      </c>
      <c r="AC26" s="0" t="s">
        <v>33</v>
      </c>
      <c r="AD26" s="0" t="s">
        <v>49</v>
      </c>
      <c r="AE26" s="0" t="s">
        <v>50</v>
      </c>
      <c r="AI26" s="0" t="s">
        <v>33</v>
      </c>
      <c r="AJ26" s="0" t="s">
        <v>33</v>
      </c>
      <c r="AK26" s="0" t="s">
        <v>33</v>
      </c>
      <c r="AL26" s="0" t="s">
        <v>33</v>
      </c>
      <c r="AM26" s="0" t="s">
        <v>33</v>
      </c>
    </row>
    <row r="27">
      <c r="A27" s="0">
        <v>26</v>
      </c>
      <c r="B27" s="0">
        <v>0</v>
      </c>
      <c r="C27" s="0" t="s">
        <v>114</v>
      </c>
      <c r="D27" s="0">
        <v>115</v>
      </c>
      <c r="E27" s="0" t="s">
        <v>115</v>
      </c>
      <c r="F27" s="0" t="s">
        <v>116</v>
      </c>
      <c r="G27" s="0">
        <v>0</v>
      </c>
      <c r="H27" s="0">
        <v>500</v>
      </c>
      <c r="J27" s="0" t="s">
        <v>54</v>
      </c>
      <c r="K27" s="0" t="s">
        <v>55</v>
      </c>
      <c r="L27" s="0">
        <v>1</v>
      </c>
      <c r="M27" s="0" t="s">
        <v>74</v>
      </c>
      <c r="N27" s="0">
        <v>112</v>
      </c>
      <c r="O27" s="0" t="s">
        <v>75</v>
      </c>
      <c r="P27" s="0" t="s">
        <v>76</v>
      </c>
      <c r="Q27" s="0">
        <v>0</v>
      </c>
      <c r="R27" s="0">
        <v>500</v>
      </c>
      <c r="T27" s="0" t="s">
        <v>77</v>
      </c>
      <c r="U27" s="0" t="s">
        <v>78</v>
      </c>
      <c r="V27" s="0">
        <v>0</v>
      </c>
      <c r="W27" s="0" t="s">
        <v>93</v>
      </c>
      <c r="X27" s="0" t="s">
        <v>62</v>
      </c>
      <c r="Y27" s="0" t="s">
        <v>94</v>
      </c>
      <c r="Z27" s="0" t="s">
        <v>123</v>
      </c>
      <c r="AA27" s="0" t="s">
        <v>33</v>
      </c>
      <c r="AB27" s="0" t="s">
        <v>33</v>
      </c>
      <c r="AC27" s="0" t="s">
        <v>33</v>
      </c>
      <c r="AD27" s="0" t="s">
        <v>49</v>
      </c>
      <c r="AE27" s="0" t="s">
        <v>50</v>
      </c>
      <c r="AI27" s="0" t="s">
        <v>33</v>
      </c>
      <c r="AJ27" s="0" t="s">
        <v>33</v>
      </c>
      <c r="AK27" s="0" t="s">
        <v>33</v>
      </c>
      <c r="AL27" s="0" t="s">
        <v>33</v>
      </c>
      <c r="AM27" s="0" t="s">
        <v>33</v>
      </c>
    </row>
    <row r="28">
      <c r="A28" s="0">
        <v>27</v>
      </c>
      <c r="B28" s="0">
        <v>0</v>
      </c>
      <c r="C28" s="0" t="s">
        <v>109</v>
      </c>
      <c r="D28" s="0">
        <v>107</v>
      </c>
      <c r="E28" s="0" t="s">
        <v>37</v>
      </c>
      <c r="F28" s="0" t="s">
        <v>110</v>
      </c>
      <c r="G28" s="0">
        <v>0</v>
      </c>
      <c r="H28" s="0">
        <v>500</v>
      </c>
      <c r="J28" s="0" t="s">
        <v>39</v>
      </c>
      <c r="K28" s="0" t="s">
        <v>40</v>
      </c>
      <c r="L28" s="0">
        <v>0</v>
      </c>
      <c r="M28" s="0" t="s">
        <v>114</v>
      </c>
      <c r="N28" s="0">
        <v>115</v>
      </c>
      <c r="O28" s="0" t="s">
        <v>115</v>
      </c>
      <c r="P28" s="0" t="s">
        <v>116</v>
      </c>
      <c r="Q28" s="0">
        <v>0</v>
      </c>
      <c r="R28" s="0">
        <v>500</v>
      </c>
      <c r="T28" s="0" t="s">
        <v>54</v>
      </c>
      <c r="U28" s="0" t="s">
        <v>55</v>
      </c>
      <c r="V28" s="0">
        <v>1</v>
      </c>
      <c r="W28" s="0" t="s">
        <v>47</v>
      </c>
      <c r="X28" s="0" t="s">
        <v>47</v>
      </c>
      <c r="Y28" s="0" t="s">
        <v>47</v>
      </c>
      <c r="Z28" s="0" t="s">
        <v>33</v>
      </c>
      <c r="AA28" s="0" t="s">
        <v>33</v>
      </c>
      <c r="AB28" s="0" t="s">
        <v>33</v>
      </c>
      <c r="AC28" s="0" t="s">
        <v>33</v>
      </c>
      <c r="AD28" s="0" t="s">
        <v>49</v>
      </c>
      <c r="AE28" s="0" t="s">
        <v>50</v>
      </c>
      <c r="AI28" s="0" t="s">
        <v>33</v>
      </c>
      <c r="AJ28" s="0" t="s">
        <v>33</v>
      </c>
      <c r="AK28" s="0" t="s">
        <v>33</v>
      </c>
      <c r="AL28" s="0" t="s">
        <v>33</v>
      </c>
      <c r="AM28" s="0" t="s">
        <v>33</v>
      </c>
    </row>
    <row r="29">
      <c r="A29" s="0">
        <v>28</v>
      </c>
      <c r="B29" s="0">
        <v>0</v>
      </c>
      <c r="C29" s="0" t="s">
        <v>111</v>
      </c>
      <c r="D29" s="0">
        <v>114</v>
      </c>
      <c r="E29" s="0" t="s">
        <v>112</v>
      </c>
      <c r="F29" s="0" t="s">
        <v>113</v>
      </c>
      <c r="G29" s="0">
        <v>0</v>
      </c>
      <c r="H29" s="0">
        <v>500</v>
      </c>
      <c r="J29" s="0" t="s">
        <v>44</v>
      </c>
      <c r="K29" s="0" t="s">
        <v>45</v>
      </c>
      <c r="L29" s="0">
        <v>0</v>
      </c>
      <c r="M29" s="0" t="s">
        <v>74</v>
      </c>
      <c r="N29" s="0">
        <v>112</v>
      </c>
      <c r="O29" s="0" t="s">
        <v>75</v>
      </c>
      <c r="P29" s="0" t="s">
        <v>76</v>
      </c>
      <c r="Q29" s="0">
        <v>0</v>
      </c>
      <c r="R29" s="0">
        <v>500</v>
      </c>
      <c r="T29" s="0" t="s">
        <v>77</v>
      </c>
      <c r="U29" s="0" t="s">
        <v>78</v>
      </c>
      <c r="V29" s="0">
        <v>1</v>
      </c>
      <c r="W29" s="0" t="s">
        <v>33</v>
      </c>
      <c r="X29" s="0" t="s">
        <v>33</v>
      </c>
      <c r="Y29" s="0" t="s">
        <v>33</v>
      </c>
      <c r="Z29" s="0" t="s">
        <v>33</v>
      </c>
      <c r="AA29" s="0" t="s">
        <v>33</v>
      </c>
      <c r="AB29" s="0" t="s">
        <v>33</v>
      </c>
      <c r="AC29" s="0" t="s">
        <v>33</v>
      </c>
      <c r="AD29" s="0" t="s">
        <v>49</v>
      </c>
      <c r="AE29" s="0" t="s">
        <v>50</v>
      </c>
      <c r="AI29" s="0" t="s">
        <v>33</v>
      </c>
      <c r="AJ29" s="0" t="s">
        <v>33</v>
      </c>
      <c r="AK29" s="0" t="s">
        <v>33</v>
      </c>
      <c r="AL29" s="0" t="s">
        <v>33</v>
      </c>
      <c r="AM29" s="0" t="s">
        <v>33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B3" sqref="B3"/>
    </sheetView>
  </sheetViews>
  <sheetFormatPr baseColWidth="10" defaultRowHeight="12.75" x14ac:dyDescent="0.2"/>
  <cols>
    <col min="2" max="2" width="36.140625" customWidth="1"/>
  </cols>
  <sheetData>
    <row r="1">
      <c r="A1" s="0" t="s">
        <v>124</v>
      </c>
    </row>
    <row r="2">
      <c r="A2" s="0" t="s">
        <v>125</v>
      </c>
      <c r="B2" s="32">
        <v>45739</v>
      </c>
    </row>
  </sheetData>
  <sheetProtection sheet="1" objects="1" scenarios="1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sheetPr codeName="Feuil2"/>
  <dimension ref="A1:AV158"/>
  <sheetViews>
    <sheetView showGridLines="0" zoomScale="80" zoomScaleNormal="100" workbookViewId="0">
      <selection activeCell="Y152" sqref="Y152"/>
    </sheetView>
  </sheetViews>
  <sheetFormatPr baseColWidth="10" defaultColWidth="10.28515625" defaultRowHeight="15.75" x14ac:dyDescent="0.2"/>
  <cols>
    <col min="1" max="1" width="3.7109375" customWidth="1" style="33"/>
    <col min="2" max="2" width="4.7109375" customWidth="1" style="39"/>
    <col min="3" max="4" width="3.7109375" customWidth="1" style="39"/>
    <col min="5" max="5" width="3.7109375" customWidth="1" style="33"/>
    <col min="6" max="7" width="3.7109375" customWidth="1" style="39"/>
    <col min="8" max="8" width="3.7109375" customWidth="1" style="33"/>
    <col min="9" max="9" width="3.7109375" customWidth="1" style="39"/>
    <col min="10" max="10" width="4.7109375" customWidth="1" style="39"/>
    <col min="11" max="12" width="3.7109375" customWidth="1" style="39"/>
    <col min="13" max="13" width="3.7109375" customWidth="1" style="33"/>
    <col min="14" max="15" width="3.7109375" customWidth="1" style="39"/>
    <col min="16" max="16" width="3.7109375" customWidth="1" style="33"/>
    <col min="17" max="17" width="3.7109375" customWidth="1" style="39"/>
    <col min="18" max="18" width="4.7109375" customWidth="1" style="39"/>
    <col min="19" max="20" width="3.7109375" customWidth="1" style="39"/>
    <col min="21" max="21" width="3.7109375" customWidth="1" style="33"/>
    <col min="22" max="23" width="3.7109375" customWidth="1" style="39"/>
    <col min="24" max="24" width="3.7109375" customWidth="1" style="33"/>
    <col min="25" max="25" width="3.85546875" customWidth="1" style="39"/>
    <col min="26" max="26" width="4.7109375" customWidth="1" style="39"/>
    <col min="27" max="28" width="3.7109375" customWidth="1" style="39"/>
    <col min="29" max="29" width="3.7109375" customWidth="1" style="33"/>
    <col min="30" max="31" width="3.7109375" customWidth="1" style="39"/>
    <col min="32" max="32" width="3.7109375" customWidth="1" style="33"/>
    <col min="33" max="33" width="3.7109375" customWidth="1" style="39"/>
    <col min="34" max="34" width="4.7109375" customWidth="1" style="39"/>
    <col min="35" max="41" width="3.7109375" customWidth="1" style="39"/>
    <col min="42" max="42" bestFit="1" width="6.28515625" customWidth="1" style="39"/>
    <col min="43" max="43" width="5.7109375" customWidth="1" style="39"/>
    <col min="44" max="44" width="3.7109375" customWidth="1" style="39"/>
    <col min="45" max="45" width="8.7109375" customWidth="1" style="39"/>
    <col min="46" max="46" width="6.7109375" customWidth="1" style="39"/>
    <col min="47" max="47" width="3.7109375" customWidth="1" style="41"/>
    <col min="48" max="58" width="10.28515625" customWidth="1" style="39"/>
    <col min="59" max="59" width="5.7109375" customWidth="1" style="39"/>
    <col min="60" max="16384" width="10.28515625" customWidth="1" style="39"/>
  </cols>
  <sheetData>
    <row r="1" ht="15.75" customHeight="1">
      <c r="B1" s="34"/>
      <c r="C1" s="35"/>
      <c r="D1" s="35"/>
      <c r="E1" s="35"/>
      <c r="F1" s="35"/>
      <c r="G1" s="35"/>
      <c r="H1" s="35"/>
      <c r="I1" s="36"/>
      <c r="J1" s="34"/>
      <c r="K1" s="35"/>
      <c r="L1" s="35"/>
      <c r="M1" s="35"/>
      <c r="N1" s="35"/>
      <c r="O1" s="35"/>
      <c r="P1" s="35"/>
      <c r="Q1" s="35"/>
      <c r="R1" s="34"/>
      <c r="S1" s="35"/>
      <c r="T1" s="35"/>
      <c r="U1" s="35"/>
      <c r="V1" s="35"/>
      <c r="W1" s="35"/>
      <c r="X1" s="35"/>
      <c r="Y1" s="36"/>
      <c r="Z1" s="34"/>
      <c r="AA1" s="35"/>
      <c r="AB1" s="35"/>
      <c r="AC1" s="35"/>
      <c r="AD1" s="35"/>
      <c r="AE1" s="35"/>
      <c r="AF1" s="35"/>
      <c r="AG1" s="36"/>
      <c r="AH1" s="193"/>
      <c r="AI1" s="193"/>
      <c r="AJ1" s="193"/>
      <c r="AK1" s="193"/>
      <c r="AL1" s="193"/>
      <c r="AM1" s="193"/>
      <c r="AN1" s="193"/>
      <c r="AO1" s="193"/>
      <c r="AP1" s="37"/>
      <c r="AQ1" s="37"/>
      <c r="AR1" s="37"/>
      <c r="AS1" s="37"/>
      <c r="AT1" s="37"/>
      <c r="AU1" s="38"/>
    </row>
    <row r="2" ht="15.75" customHeight="1">
      <c r="B2" s="40" t="s">
        <v>126</v>
      </c>
      <c r="C2" s="40"/>
      <c r="D2" s="40"/>
      <c r="E2" s="40"/>
      <c r="F2" s="40"/>
      <c r="G2" s="40"/>
      <c r="H2" s="40"/>
      <c r="I2" s="40"/>
      <c r="J2" s="40" t="s">
        <v>127</v>
      </c>
      <c r="K2" s="40"/>
      <c r="L2" s="40"/>
      <c r="M2" s="40"/>
      <c r="N2" s="40"/>
      <c r="O2" s="40"/>
      <c r="P2" s="40"/>
      <c r="Q2" s="40"/>
      <c r="R2" s="40" t="s">
        <v>128</v>
      </c>
      <c r="S2" s="40"/>
      <c r="T2" s="40"/>
      <c r="U2" s="40"/>
      <c r="V2" s="40"/>
      <c r="W2" s="40"/>
      <c r="X2" s="40"/>
      <c r="Y2" s="40"/>
      <c r="Z2" s="40" t="s">
        <v>129</v>
      </c>
      <c r="AA2" s="40"/>
      <c r="AB2" s="40"/>
      <c r="AC2" s="40"/>
      <c r="AD2" s="40"/>
      <c r="AE2" s="40"/>
      <c r="AF2" s="40"/>
      <c r="AG2" s="40"/>
      <c r="AH2" s="194"/>
      <c r="AI2" s="194"/>
      <c r="AJ2" s="194"/>
      <c r="AK2" s="194"/>
      <c r="AL2" s="194"/>
      <c r="AM2" s="194"/>
      <c r="AN2" s="194"/>
      <c r="AO2" s="194"/>
      <c r="AP2" s="37"/>
      <c r="AQ2" s="37"/>
      <c r="AR2" s="37"/>
      <c r="AS2" s="37"/>
      <c r="AT2" s="37"/>
    </row>
    <row r="3" ht="12" customHeight="1">
      <c r="B3" s="42"/>
      <c r="C3" s="42"/>
      <c r="D3" s="42"/>
      <c r="E3" s="43"/>
      <c r="F3" s="42"/>
      <c r="G3" s="42"/>
      <c r="H3" s="43"/>
      <c r="I3" s="42"/>
      <c r="J3" s="42"/>
      <c r="K3" s="42"/>
      <c r="L3" s="42"/>
      <c r="M3" s="43"/>
      <c r="N3" s="42"/>
      <c r="O3" s="42"/>
      <c r="P3" s="43"/>
      <c r="Q3" s="42"/>
      <c r="R3" s="42"/>
      <c r="S3" s="42"/>
      <c r="T3" s="42"/>
      <c r="U3" s="43"/>
      <c r="V3" s="42"/>
      <c r="W3" s="42"/>
      <c r="X3" s="43"/>
      <c r="Y3" s="42"/>
      <c r="Z3" s="42"/>
      <c r="AA3" s="42"/>
      <c r="AB3" s="42"/>
      <c r="AC3" s="43"/>
      <c r="AD3" s="42"/>
      <c r="AE3" s="42"/>
      <c r="AF3" s="43"/>
      <c r="AG3" s="42"/>
      <c r="AH3" s="200"/>
      <c r="AI3" s="200"/>
      <c r="AJ3" s="200"/>
      <c r="AK3" s="200"/>
      <c r="AL3" s="200"/>
      <c r="AM3" s="200"/>
      <c r="AN3" s="200"/>
      <c r="AO3" s="200"/>
      <c r="AP3" s="42"/>
      <c r="AQ3" s="42"/>
      <c r="AR3" s="42"/>
      <c r="AS3" s="42"/>
      <c r="AT3" s="42"/>
    </row>
    <row r="4" ht="12" customHeight="1">
      <c r="B4" s="44"/>
      <c r="C4" s="45"/>
      <c r="D4" s="45"/>
      <c r="E4" s="46"/>
      <c r="F4" s="45"/>
      <c r="G4" s="45"/>
      <c r="H4" s="46"/>
      <c r="I4" s="47"/>
    </row>
    <row r="5" ht="12" customHeight="1">
      <c r="B5" s="44"/>
      <c r="D5" s="33"/>
      <c r="F5" s="33"/>
      <c r="G5" s="33"/>
      <c r="I5" s="48">
        <v>1</v>
      </c>
      <c r="J5" s="49" t="str">
        <f>IF(VLOOKUP(J8,NP,4,FALSE)=0,"",VLOOKUP(J8,NP,4,FALSE))</f>
      </c>
      <c r="K5" s="50" t="str">
        <f>IF(J5="","",CONCATENATE(VLOOKUP(J8,NP,5,FALSE),"  ",VLOOKUP(J8,NP,6,FALSE)))</f>
      </c>
      <c r="L5" s="50"/>
      <c r="M5" s="51"/>
      <c r="N5" s="50"/>
      <c r="O5" s="50"/>
      <c r="P5" s="51"/>
      <c r="Q5" s="50"/>
    </row>
    <row r="6" ht="12" customHeight="1">
      <c r="B6" s="44"/>
      <c r="C6" s="44"/>
      <c r="D6" s="44"/>
      <c r="E6" s="52"/>
      <c r="F6" s="44"/>
      <c r="G6" s="44"/>
      <c r="H6" s="52"/>
      <c r="I6" s="47"/>
      <c r="J6" s="184" t="str">
        <f>IF(OR(J5="",VLOOKUP(J8,NP,10,FALSE)=0),"",IF(LEN(VLOOKUP(J8,NP,10,FALSE))=7,VLOOKUP(J8,NP,10,FALSE),VLOOKUP(J8,NP,10,FALSE)))</f>
      </c>
      <c r="K6" s="54" t="str">
        <f>IF(J5="","",CONCATENATE(VLOOKUP(J8,NP,8,FALSE)," pts - ",VLOOKUP(J8,NP,11,FALSE)))</f>
      </c>
      <c r="L6" s="54"/>
      <c r="M6" s="40"/>
      <c r="N6" s="54"/>
      <c r="O6" s="54"/>
      <c r="P6" s="40"/>
      <c r="Q6" s="54"/>
      <c r="R6" s="55"/>
    </row>
    <row r="7" ht="12" customHeight="1">
      <c r="B7" s="56"/>
      <c r="C7" s="57"/>
      <c r="D7" s="57"/>
      <c r="E7" s="58"/>
      <c r="F7" s="57"/>
      <c r="G7" s="57"/>
      <c r="H7" s="58"/>
      <c r="I7" s="44"/>
      <c r="J7" s="59"/>
      <c r="K7" s="60"/>
      <c r="L7" s="60"/>
      <c r="M7" s="61"/>
      <c r="N7" s="60"/>
      <c r="O7" s="60"/>
      <c r="P7" s="61"/>
      <c r="Q7" s="62"/>
      <c r="R7" s="63">
        <v>1</v>
      </c>
    </row>
    <row r="8" ht="12" customHeight="1">
      <c r="B8" s="64"/>
      <c r="C8" s="45"/>
      <c r="D8" s="45"/>
      <c r="E8" s="46"/>
      <c r="F8" s="45"/>
      <c r="G8" s="45"/>
      <c r="H8" s="46"/>
      <c r="I8" s="47"/>
      <c r="J8" s="65">
        <v>5</v>
      </c>
      <c r="K8" s="66" t="s">
        <v>130</v>
      </c>
      <c r="L8" s="66"/>
      <c r="M8" s="67" t="str">
        <f>IF(VLOOKUP(J8,NP,32,FALSE)="","",IF(VLOOKUP(J8,NP,32,FALSE)=0,"",VLOOKUP(J8,NP,32,FALSE)))</f>
      </c>
      <c r="N8" s="68" t="str">
        <f>IF(VLOOKUP(J8,NP,33,FALSE)="","",IF(VLOOKUP(J8,NP,34,FALSE)=2,"",VLOOKUP(J8,NP,34,FALSE)))</f>
      </c>
      <c r="O8" s="68"/>
      <c r="P8" s="69" t="str">
        <f>IF(VLOOKUP(J8,NP,33,FALSE)="","",IF(VLOOKUP(J8,NP,33,FALSE)=0,"",VLOOKUP(J8,NP,33,FALSE)))</f>
      </c>
      <c r="Q8" s="70"/>
      <c r="R8" s="71" t="str">
        <f>IF(VLOOKUP(R14,NP,4,FALSE)=0,"",VLOOKUP(R14,NP,4,FALSE))</f>
      </c>
      <c r="S8" s="50" t="str">
        <f>IF(R8="","",CONCATENATE(VLOOKUP(R14,NP,5,FALSE),"  ",VLOOKUP(R14,NP,6,FALSE)))</f>
      </c>
      <c r="T8" s="50"/>
      <c r="U8" s="51"/>
      <c r="V8" s="50"/>
      <c r="W8" s="50"/>
      <c r="X8" s="51"/>
      <c r="Y8" s="50"/>
    </row>
    <row r="9" ht="12" customHeight="1">
      <c r="A9" s="33">
        <v>3</v>
      </c>
      <c r="B9" s="49" t="str">
        <f>IF(VLOOKUP(B11,NP,4,FALSE)=0,"",VLOOKUP(B11,NP,4,FALSE))</f>
      </c>
      <c r="C9" s="50" t="str">
        <f>IF(B9="","",CONCATENATE(VLOOKUP(B11,NP,5,FALSE),"  ",VLOOKUP(B11,NP,6,FALSE)))</f>
      </c>
      <c r="D9" s="50"/>
      <c r="E9" s="51"/>
      <c r="F9" s="50"/>
      <c r="G9" s="50"/>
      <c r="H9" s="51"/>
      <c r="I9" s="50"/>
      <c r="J9" s="3"/>
      <c r="K9" s="4"/>
      <c r="L9" s="4"/>
      <c r="M9" s="23"/>
      <c r="N9" s="4"/>
      <c r="O9" s="4"/>
      <c r="P9" s="23"/>
      <c r="Q9" s="72"/>
      <c r="R9" s="73"/>
      <c r="S9" s="54" t="str">
        <f>IF(R8="","",CONCATENATE(VLOOKUP(R14,NP,8,FALSE)," pts - ",VLOOKUP(R14,NP,11,FALSE)))</f>
      </c>
      <c r="T9" s="54"/>
      <c r="U9" s="40"/>
      <c r="V9" s="54"/>
      <c r="W9" s="54"/>
      <c r="X9" s="40"/>
      <c r="Y9" s="54"/>
      <c r="Z9" s="55"/>
    </row>
    <row r="10" ht="12" customHeight="1">
      <c r="B10" s="184" t="str">
        <f>IF(OR(B9="",VLOOKUP(B11,NP,10,FALSE)=0),"",IF(LEN(VLOOKUP(B11,NP,10,FALSE))=7,VLOOKUP(B11,NP,10,FALSE),VLOOKUP(B11,NP,10,FALSE)))</f>
      </c>
      <c r="C10" s="54" t="str">
        <f>IF(B9="","",CONCATENATE(VLOOKUP(B11,NP,8,FALSE)," pts - ",VLOOKUP(B11,NP,11,FALSE)))</f>
      </c>
      <c r="D10" s="54"/>
      <c r="E10" s="40"/>
      <c r="F10" s="54"/>
      <c r="G10" s="54"/>
      <c r="H10" s="40"/>
      <c r="I10" s="54"/>
      <c r="J10" s="63">
        <v>4</v>
      </c>
      <c r="K10" s="1"/>
      <c r="L10" s="4"/>
      <c r="M10" s="23"/>
      <c r="N10" s="4"/>
      <c r="O10" s="4"/>
      <c r="P10" s="23"/>
      <c r="Q10" s="72"/>
      <c r="R10" s="74"/>
      <c r="S10" s="54" t="str">
        <f>IF(R8="","",CONCATENATE(IF(VLOOKUP(J8,NP,23,FALSE)="","",IF(VLOOKUP(J8,NP,12,FALSE)=1,VLOOKUP(J8,NP,23,FALSE),-VLOOKUP(J8,NP,23,FALSE))),IF(VLOOKUP(J8,NP,24,FALSE)="","",CONCATENATE(" / ",IF(VLOOKUP(J8,NP,12,FALSE)=1,VLOOKUP(J8,NP,24,FALSE),-VLOOKUP(J8,NP,24,FALSE)))),IF(VLOOKUP(J8,NP,25,FALSE)="","",CONCATENATE(" / ",IF(VLOOKUP(J8,NP,12,FALSE)=1,VLOOKUP(J8,NP,25,FALSE),-VLOOKUP(J8,NP,25,FALSE)))),IF(VLOOKUP(J8,NP,26,FALSE)="","",CONCATENATE(" / ",IF(VLOOKUP(J8,NP,12,FALSE)=1,VLOOKUP(J8,NP,26,FALSE),-VLOOKUP(J8,NP,26,FALSE)))),IF(VLOOKUP(J8,NP,27,FALSE)="","",CONCATENATE(" / ",IF(VLOOKUP(J8,NP,12,FALSE)=1,VLOOKUP(J8,NP,27,FALSE),-VLOOKUP(J8,NP,27,FALSE)))),IF(VLOOKUP(J8,NP,28)="","",CONCATENATE(" / ",IF(VLOOKUP(J8,NP,12)=1,VLOOKUP(J8,NP,28),-VLOOKUP(J8,NP,28)))),IF(VLOOKUP(J8,NP,29)="","",CONCATENATE(" / ",IF(VLOOKUP(J8,NP,12)=1,VLOOKUP(J8,NP,29),-VLOOKUP(J8,NP,29))))))</f>
      </c>
      <c r="T10" s="54"/>
      <c r="U10" s="40"/>
      <c r="V10" s="54"/>
      <c r="W10" s="54"/>
      <c r="X10" s="40"/>
      <c r="Y10" s="54"/>
      <c r="Z10" s="55"/>
    </row>
    <row r="11" ht="12" customHeight="1">
      <c r="B11" s="75">
        <v>1</v>
      </c>
      <c r="C11" s="66" t="s">
        <v>130</v>
      </c>
      <c r="D11" s="66"/>
      <c r="E11" s="67" t="str">
        <f>IF(VLOOKUP(B11,NP,32,FALSE)="","",IF(VLOOKUP(B11,NP,32,FALSE)=0,"",VLOOKUP(B11,NP,32,FALSE)))</f>
      </c>
      <c r="F11" s="68" t="str">
        <f>IF(VLOOKUP(B11,NP,33,FALSE)="","",IF(VLOOKUP(B11,NP,34,FALSE)=2,"",VLOOKUP(B11,NP,34,FALSE)))</f>
      </c>
      <c r="G11" s="68"/>
      <c r="H11" s="69" t="str">
        <f>IF(VLOOKUP(B11,NP,33,FALSE)="","",IF(VLOOKUP(B11,NP,33,FALSE)=0,"",VLOOKUP(B11,NP,33,FALSE)))</f>
      </c>
      <c r="I11" s="70"/>
      <c r="J11" s="71" t="str">
        <f>IF(VLOOKUP(J8,NP,14,FALSE)=0,"",VLOOKUP(J8,NP,14,FALSE))</f>
      </c>
      <c r="K11" s="50" t="str">
        <f>IF(J11="","",CONCATENATE(VLOOKUP(J8,NP,15,FALSE),"  ",VLOOKUP(J8,NP,16,FALSE)))</f>
      </c>
      <c r="L11" s="50"/>
      <c r="M11" s="51"/>
      <c r="N11" s="50"/>
      <c r="O11" s="50"/>
      <c r="P11" s="51"/>
      <c r="Q11" s="50"/>
      <c r="R11" s="55"/>
      <c r="Y11" s="62"/>
      <c r="Z11" s="55"/>
    </row>
    <row r="12" ht="12" customHeight="1">
      <c r="B12" s="53"/>
      <c r="C12" s="1"/>
      <c r="D12" s="1"/>
      <c r="E12" s="19"/>
      <c r="F12" s="1"/>
      <c r="G12" s="1"/>
      <c r="H12" s="19"/>
      <c r="I12" s="6"/>
      <c r="J12" s="73"/>
      <c r="K12" s="76" t="str">
        <f>IF(J11="","",CONCATENATE(VLOOKUP(J8,NP,18,FALSE)," pts - ",VLOOKUP(J8,NP,21,FALSE)))</f>
      </c>
      <c r="L12" s="76"/>
      <c r="M12" s="77"/>
      <c r="N12" s="76"/>
      <c r="O12" s="76"/>
      <c r="P12" s="77"/>
      <c r="Q12" s="76"/>
      <c r="R12" s="62"/>
      <c r="Y12" s="62"/>
      <c r="Z12" s="55"/>
    </row>
    <row r="13" ht="12" customHeight="1">
      <c r="A13" s="33">
        <v>4</v>
      </c>
      <c r="B13" s="49" t="str">
        <f>IF(VLOOKUP(B11,NP,14,FALSE)=0,"",VLOOKUP(B11,NP,14,FALSE))</f>
      </c>
      <c r="C13" s="50" t="str">
        <f>IF(B13="","",CONCATENATE(VLOOKUP(B11,NP,15,FALSE),"  ",VLOOKUP(B11,NP,16,FALSE)))</f>
      </c>
      <c r="D13" s="2"/>
      <c r="E13" s="20"/>
      <c r="F13" s="2"/>
      <c r="G13" s="2"/>
      <c r="H13" s="20"/>
      <c r="I13" s="78"/>
      <c r="J13" s="74"/>
      <c r="K13" s="54" t="str">
        <f>IF(J11="","",CONCATENATE(IF(VLOOKUP(B11,NP,23,FALSE)="","",IF(VLOOKUP(B11,NP,12,FALSE)=1,VLOOKUP(B11,NP,23,FALSE),-VLOOKUP(B11,NP,23,FALSE))),IF(VLOOKUP(B11,NP,24,FALSE)="","",CONCATENATE(" / ",IF(VLOOKUP(B11,NP,12,FALSE)=1,VLOOKUP(B11,NP,24,FALSE),-VLOOKUP(B11,NP,24,FALSE)))),IF(VLOOKUP(B11,NP,25,FALSE)="","",CONCATENATE(" / ",IF(VLOOKUP(B11,NP,12,FALSE)=1,VLOOKUP(B11,NP,25,FALSE),-VLOOKUP(B11,NP,25,FALSE)))),IF(VLOOKUP(B11,NP,26,FALSE)="","",CONCATENATE(" / ",IF(VLOOKUP(B11,NP,12,FALSE)=1,VLOOKUP(B11,NP,26,FALSE),-VLOOKUP(B11,NP,26,FALSE)))),IF(VLOOKUP(B11,NP,27,FALSE)="","",CONCATENATE(" / ",IF(VLOOKUP(B11,NP,12,FALSE)=1,VLOOKUP(B11,NP,27,FALSE),-VLOOKUP(B11,NP,27,FALSE)))),IF(VLOOKUP(B11,NP,28)="","",CONCATENATE(" / ",IF(VLOOKUP(B11,NP,12)=1,VLOOKUP(B11,NP,28),-VLOOKUP(B11,NP,28)))),IF(VLOOKUP(B11,NP,29)="","",CONCATENATE(" / ",IF(VLOOKUP(B11,NP,12)=1,VLOOKUP(B11,NP,29),-VLOOKUP(B11,NP,29))))))</f>
      </c>
      <c r="L13" s="54"/>
      <c r="M13" s="40"/>
      <c r="N13" s="54"/>
      <c r="O13" s="54"/>
      <c r="P13" s="40"/>
      <c r="Q13" s="54"/>
      <c r="R13" s="62"/>
      <c r="Y13" s="62"/>
      <c r="Z13" s="63">
        <v>1</v>
      </c>
    </row>
    <row r="14" ht="12" customHeight="1">
      <c r="B14" s="184" t="str">
        <f>IF(OR(B13="",VLOOKUP(B11,NP,20,FALSE)=0),"",IF(LEN(VLOOKUP(B11,NP,20,FALSE))=7,VLOOKUP(B11,NP,20,FALSE),VLOOKUP(B11,NP,20,FALSE)))</f>
      </c>
      <c r="C14" s="54" t="str">
        <f>IF(B13="","",CONCATENATE(VLOOKUP(B11,NP,18,FALSE)," pts - ",VLOOKUP(B11,NP,21,FALSE)))</f>
      </c>
      <c r="D14" s="54"/>
      <c r="E14" s="40"/>
      <c r="F14" s="54"/>
      <c r="G14" s="54"/>
      <c r="H14" s="40"/>
      <c r="I14" s="54"/>
      <c r="J14" s="6"/>
      <c r="K14" s="79"/>
      <c r="L14" s="79"/>
      <c r="M14" s="24"/>
      <c r="N14" s="7"/>
      <c r="O14" s="7"/>
      <c r="P14" s="24"/>
      <c r="Q14" s="79"/>
      <c r="R14" s="80">
        <v>9</v>
      </c>
      <c r="S14" s="66" t="s">
        <v>130</v>
      </c>
      <c r="T14" s="66"/>
      <c r="U14" s="67" t="str">
        <f>IF(VLOOKUP(R14,NP,32,FALSE)="","",IF(VLOOKUP(R14,NP,32,FALSE)=0,"",VLOOKUP(R14,NP,32,FALSE)))</f>
      </c>
      <c r="V14" s="68" t="str">
        <f>IF(VLOOKUP(R14,NP,33,FALSE)="","",IF(VLOOKUP(R14,NP,34,FALSE)=2,"",VLOOKUP(R14,NP,34,FALSE)))</f>
      </c>
      <c r="W14" s="68"/>
      <c r="X14" s="69" t="str">
        <f>IF(VLOOKUP(R14,NP,33,FALSE)="","",IF(VLOOKUP(R14,NP,33,FALSE)=0,"",VLOOKUP(R14,NP,33,FALSE)))</f>
      </c>
      <c r="Y14" s="70"/>
      <c r="Z14" s="71" t="str">
        <f>IF(VLOOKUP(Z26,NP,4,FALSE)=0,"",VLOOKUP(Z26,NP,4,FALSE))</f>
      </c>
      <c r="AA14" s="50" t="str">
        <f>IF(Z14="","",CONCATENATE(VLOOKUP(Z26,NP,5,FALSE),"  ",VLOOKUP(Z26,NP,6,FALSE)))</f>
      </c>
      <c r="AB14" s="50"/>
      <c r="AC14" s="51"/>
      <c r="AD14" s="50"/>
      <c r="AE14" s="50"/>
      <c r="AF14" s="51"/>
      <c r="AG14" s="50"/>
    </row>
    <row r="15" ht="12" customHeight="1">
      <c r="A15" s="33">
        <v>5</v>
      </c>
      <c r="B15" s="49" t="str">
        <f>IF(VLOOKUP(B17,NP,4,FALSE)=0,"",VLOOKUP(B17,NP,4,FALSE))</f>
      </c>
      <c r="C15" s="50" t="str">
        <f>IF(B15="","",CONCATENATE(VLOOKUP(B17,NP,5,FALSE),"  ",VLOOKUP(B17,NP,6,FALSE)))</f>
      </c>
      <c r="D15" s="50"/>
      <c r="E15" s="51"/>
      <c r="F15" s="50"/>
      <c r="G15" s="50"/>
      <c r="H15" s="51"/>
      <c r="I15" s="50"/>
      <c r="J15" s="3"/>
      <c r="K15" s="4"/>
      <c r="L15" s="4"/>
      <c r="M15" s="23"/>
      <c r="N15" s="4"/>
      <c r="O15" s="4"/>
      <c r="P15" s="23"/>
      <c r="Q15" s="72"/>
      <c r="Y15" s="62"/>
      <c r="Z15" s="73"/>
      <c r="AA15" s="54" t="str">
        <f>IF(Z14="","",CONCATENATE(VLOOKUP(Z26,NP,8,FALSE)," pts - ",VLOOKUP(Z26,NP,11,FALSE)))</f>
      </c>
      <c r="AB15" s="54"/>
      <c r="AC15" s="40"/>
      <c r="AD15" s="54"/>
      <c r="AE15" s="54"/>
      <c r="AF15" s="40"/>
      <c r="AG15" s="54"/>
      <c r="AH15" s="55"/>
    </row>
    <row r="16" ht="12" customHeight="1">
      <c r="B16" s="184" t="str">
        <f>IF(OR(B15="",VLOOKUP(B17,NP,10,FALSE)=0),"",IF(LEN(VLOOKUP(B17,NP,10,FALSE))=7,VLOOKUP(B17,NP,10,FALSE),VLOOKUP(B17,NP,10,FALSE)))</f>
      </c>
      <c r="C16" s="54" t="str">
        <f>IF(B15="","",CONCATENATE(VLOOKUP(B17,NP,8,FALSE)," pts - ",VLOOKUP(B17,NP,11,FALSE)))</f>
      </c>
      <c r="D16" s="54"/>
      <c r="E16" s="40"/>
      <c r="F16" s="54"/>
      <c r="G16" s="54"/>
      <c r="H16" s="40"/>
      <c r="I16" s="54"/>
      <c r="J16" s="63">
        <v>5</v>
      </c>
      <c r="K16" s="1"/>
      <c r="L16" s="4"/>
      <c r="M16" s="23"/>
      <c r="N16" s="4"/>
      <c r="O16" s="4"/>
      <c r="P16" s="23"/>
      <c r="Q16" s="72"/>
      <c r="Y16" s="62"/>
      <c r="Z16" s="74"/>
      <c r="AA16" s="54" t="str">
        <f>IF(Z14="","",CONCATENATE(IF(VLOOKUP(R14,NP,23,FALSE)="","",IF(VLOOKUP(R14,NP,12,FALSE)=1,VLOOKUP(R14,NP,23,FALSE),-VLOOKUP(R14,NP,23,FALSE))),IF(VLOOKUP(R14,NP,24,FALSE)="","",CONCATENATE(" / ",IF(VLOOKUP(R14,NP,12,FALSE)=1,VLOOKUP(R14,NP,24,FALSE),-VLOOKUP(R14,NP,24,FALSE)))),IF(VLOOKUP(R14,NP,25,FALSE)="","",CONCATENATE(" / ",IF(VLOOKUP(R14,NP,12,FALSE)=1,VLOOKUP(R14,NP,25,FALSE),-VLOOKUP(R14,NP,25,FALSE)))),IF(VLOOKUP(R14,NP,26,FALSE)="","",CONCATENATE(" / ",IF(VLOOKUP(R14,NP,12,FALSE)=1,VLOOKUP(R14,NP,26,FALSE),-VLOOKUP(R14,NP,26,FALSE)))),IF(VLOOKUP(R14,NP,27,FALSE)="","",CONCATENATE(" / ",IF(VLOOKUP(R14,NP,12,FALSE)=1,VLOOKUP(R14,NP,27,FALSE),-VLOOKUP(R14,NP,27,FALSE)))),IF(VLOOKUP(R14,NP,28)="","",CONCATENATE(" / ",IF(VLOOKUP(R14,NP,12)=1,VLOOKUP(R14,NP,28),-VLOOKUP(R14,NP,28)))),IF(VLOOKUP(R14,NP,29)="","",CONCATENATE(" / ",IF(VLOOKUP(R14,NP,12)=1,VLOOKUP(R14,NP,29),-VLOOKUP(R14,NP,29))))))</f>
      </c>
      <c r="AB16" s="54"/>
      <c r="AC16" s="40"/>
      <c r="AD16" s="54"/>
      <c r="AE16" s="54"/>
      <c r="AF16" s="40"/>
      <c r="AG16" s="54"/>
      <c r="AH16" s="55"/>
    </row>
    <row r="17" ht="12" customHeight="1">
      <c r="B17" s="75">
        <v>2</v>
      </c>
      <c r="C17" s="66" t="s">
        <v>130</v>
      </c>
      <c r="D17" s="66"/>
      <c r="E17" s="67" t="str">
        <f>IF(VLOOKUP(B17,NP,32,FALSE)="","",IF(VLOOKUP(B17,NP,32,FALSE)=0,"",VLOOKUP(B17,NP,32,FALSE)))</f>
      </c>
      <c r="F17" s="68" t="str">
        <f>IF(VLOOKUP(B17,NP,33,FALSE)="","",IF(VLOOKUP(B17,NP,34,FALSE)=2,"",VLOOKUP(B17,NP,34,FALSE)))</f>
      </c>
      <c r="G17" s="68"/>
      <c r="H17" s="69" t="str">
        <f>IF(VLOOKUP(B17,NP,33,FALSE)="","",IF(VLOOKUP(B17,NP,33,FALSE)=0,"",VLOOKUP(B17,NP,33,FALSE)))</f>
      </c>
      <c r="I17" s="70"/>
      <c r="J17" s="71" t="str">
        <f>IF(VLOOKUP(J20,NP,4,FALSE)=0,"",VLOOKUP(J20,NP,4,FALSE))</f>
      </c>
      <c r="K17" s="50" t="str">
        <f>IF(J17="","",CONCATENATE(VLOOKUP(J20,NP,5,FALSE),"  ",VLOOKUP(J20,NP,6,FALSE)))</f>
      </c>
      <c r="L17" s="50"/>
      <c r="M17" s="51"/>
      <c r="N17" s="50"/>
      <c r="O17" s="50"/>
      <c r="P17" s="51"/>
      <c r="Q17" s="50"/>
      <c r="Y17" s="62"/>
      <c r="Z17" s="55"/>
      <c r="AG17" s="62"/>
      <c r="AH17" s="55"/>
    </row>
    <row r="18" ht="12" customHeight="1">
      <c r="B18" s="53"/>
      <c r="C18" s="1"/>
      <c r="D18" s="1"/>
      <c r="E18" s="19"/>
      <c r="F18" s="1"/>
      <c r="G18" s="1"/>
      <c r="H18" s="19"/>
      <c r="I18" s="6"/>
      <c r="J18" s="73"/>
      <c r="K18" s="54" t="str">
        <f>IF(J17="","",CONCATENATE(VLOOKUP(J20,NP,8,FALSE)," pts - ",VLOOKUP(J20,NP,11,FALSE)))</f>
      </c>
      <c r="L18" s="54"/>
      <c r="M18" s="40"/>
      <c r="N18" s="54"/>
      <c r="O18" s="54"/>
      <c r="P18" s="40"/>
      <c r="Q18" s="54"/>
      <c r="R18" s="55"/>
      <c r="Y18" s="62"/>
      <c r="Z18" s="55"/>
      <c r="AG18" s="62"/>
      <c r="AH18" s="55"/>
    </row>
    <row r="19" ht="12" customHeight="1">
      <c r="A19" s="33">
        <v>6</v>
      </c>
      <c r="B19" s="49" t="str">
        <f>IF(VLOOKUP(B17,NP,14,FALSE)=0,"",VLOOKUP(B17,NP,14,FALSE))</f>
      </c>
      <c r="C19" s="50" t="str">
        <f>IF(B19="","",CONCATENATE(VLOOKUP(B17,NP,15,FALSE),"  ",VLOOKUP(B17,NP,16,FALSE)))</f>
      </c>
      <c r="D19" s="2"/>
      <c r="E19" s="20"/>
      <c r="F19" s="2"/>
      <c r="G19" s="2"/>
      <c r="H19" s="20"/>
      <c r="I19" s="78"/>
      <c r="J19" s="74"/>
      <c r="K19" s="54" t="str">
        <f>IF(J17="","",CONCATENATE(IF(VLOOKUP(B17,NP,23,FALSE)="","",IF(VLOOKUP(B17,NP,12,FALSE)=1,VLOOKUP(B17,NP,23,FALSE),-VLOOKUP(B17,NP,23,FALSE))),IF(VLOOKUP(B17,NP,24,FALSE)="","",CONCATENATE(" / ",IF(VLOOKUP(B17,NP,12,FALSE)=1,VLOOKUP(B17,NP,24,FALSE),-VLOOKUP(B17,NP,24,FALSE)))),IF(VLOOKUP(B17,NP,25,FALSE)="","",CONCATENATE(" / ",IF(VLOOKUP(B17,NP,12,FALSE)=1,VLOOKUP(B17,NP,25,FALSE),-VLOOKUP(B17,NP,25,FALSE)))),IF(VLOOKUP(B17,NP,26,FALSE)="","",CONCATENATE(" / ",IF(VLOOKUP(B17,NP,12,FALSE)=1,VLOOKUP(B17,NP,26,FALSE),-VLOOKUP(B17,NP,26,FALSE)))),IF(VLOOKUP(B17,NP,27,FALSE)="","",CONCATENATE(" / ",IF(VLOOKUP(B17,NP,12,FALSE)=1,VLOOKUP(B17,NP,27,FALSE),-VLOOKUP(B17,NP,27,FALSE)))),IF(VLOOKUP(B17,NP,28)="","",CONCATENATE(" / ",IF(VLOOKUP(B17,NP,12)=1,VLOOKUP(B17,NP,28),-VLOOKUP(B17,NP,28)))),IF(VLOOKUP(B17,NP,29)="","",CONCATENATE(" / ",IF(VLOOKUP(B17,NP,12)=1,VLOOKUP(B17,NP,29),-VLOOKUP(B17,NP,29))))))</f>
      </c>
      <c r="L19" s="54"/>
      <c r="M19" s="40"/>
      <c r="N19" s="54"/>
      <c r="O19" s="54"/>
      <c r="P19" s="40"/>
      <c r="Q19" s="54"/>
      <c r="R19" s="55"/>
      <c r="S19" s="42"/>
      <c r="T19" s="42"/>
      <c r="U19" s="43"/>
      <c r="V19" s="42"/>
      <c r="W19" s="42"/>
      <c r="X19" s="43"/>
      <c r="Y19" s="62"/>
      <c r="Z19" s="55"/>
      <c r="AG19" s="62"/>
      <c r="AH19" s="55"/>
    </row>
    <row r="20" ht="12" customHeight="1">
      <c r="B20" s="184" t="str">
        <f>IF(OR(B19="",VLOOKUP(B17,NP,20,FALSE)=0),"",IF(LEN(VLOOKUP(B17,NP,20,FALSE))=7,VLOOKUP(B17,NP,20,FALSE),VLOOKUP(B17,NP,20,FALSE)))</f>
      </c>
      <c r="C20" s="76" t="str">
        <f>IF(B19="","",CONCATENATE(VLOOKUP(B17,NP,18,FALSE)," pts - ",VLOOKUP(B17,NP,21,FALSE)))</f>
      </c>
      <c r="D20" s="76"/>
      <c r="E20" s="77"/>
      <c r="F20" s="76"/>
      <c r="G20" s="76"/>
      <c r="H20" s="77"/>
      <c r="I20" s="76"/>
      <c r="J20" s="65">
        <v>6</v>
      </c>
      <c r="K20" s="66" t="s">
        <v>130</v>
      </c>
      <c r="L20" s="66"/>
      <c r="M20" s="67" t="str">
        <f>IF(VLOOKUP(J20,NP,32,FALSE)="","",IF(VLOOKUP(J20,NP,32,FALSE)=0,"",VLOOKUP(J20,NP,32,FALSE)))</f>
      </c>
      <c r="N20" s="68" t="str">
        <f>IF(VLOOKUP(J20,NP,33,FALSE)="","",IF(VLOOKUP(J20,NP,34,FALSE)=2,"",VLOOKUP(J20,NP,34,FALSE)))</f>
      </c>
      <c r="O20" s="68"/>
      <c r="P20" s="69" t="str">
        <f>IF(VLOOKUP(J20,NP,33,FALSE)="","",IF(VLOOKUP(J20,NP,33,FALSE)=0,"",VLOOKUP(J20,NP,33,FALSE)))</f>
      </c>
      <c r="Q20" s="70"/>
      <c r="R20" s="71" t="str">
        <f>IF(VLOOKUP(R14,NP,14,FALSE)=0,"",VLOOKUP(R14,NP,14,FALSE))</f>
      </c>
      <c r="S20" s="50" t="str">
        <f>IF(R20="","",CONCATENATE(VLOOKUP(R14,NP,15,FALSE),"  ",VLOOKUP(R14,NP,16,FALSE)))</f>
      </c>
      <c r="T20" s="50"/>
      <c r="U20" s="51"/>
      <c r="V20" s="50"/>
      <c r="W20" s="50"/>
      <c r="X20" s="51"/>
      <c r="Y20" s="50"/>
      <c r="Z20" s="55"/>
      <c r="AG20" s="62"/>
      <c r="AH20" s="55"/>
    </row>
    <row r="21" ht="12" customHeight="1">
      <c r="B21" s="47"/>
      <c r="C21" s="81"/>
      <c r="D21" s="57"/>
      <c r="E21" s="58"/>
      <c r="F21" s="57"/>
      <c r="G21" s="57"/>
      <c r="H21" s="58"/>
      <c r="I21" s="44"/>
      <c r="J21" s="59"/>
      <c r="K21" s="53"/>
      <c r="L21" s="53"/>
      <c r="M21" s="82"/>
      <c r="N21" s="53"/>
      <c r="O21" s="53"/>
      <c r="P21" s="82"/>
      <c r="Q21" s="62"/>
      <c r="R21" s="63">
        <v>8</v>
      </c>
      <c r="S21" s="76" t="str">
        <f>IF(R20="","",CONCATENATE(VLOOKUP(R14,NP,18,FALSE)," pts - ",VLOOKUP(R14,NP,21,FALSE)))</f>
      </c>
      <c r="T21" s="76"/>
      <c r="U21" s="77"/>
      <c r="V21" s="76"/>
      <c r="W21" s="76"/>
      <c r="X21" s="77"/>
      <c r="Y21" s="76"/>
      <c r="Z21" s="59"/>
      <c r="AA21" s="53"/>
      <c r="AB21" s="53"/>
      <c r="AC21" s="82"/>
      <c r="AD21" s="53"/>
      <c r="AE21" s="53"/>
      <c r="AF21" s="82"/>
      <c r="AG21" s="44"/>
      <c r="AH21" s="55"/>
    </row>
    <row r="22" ht="12" customHeight="1">
      <c r="B22" s="47"/>
      <c r="C22" s="81"/>
      <c r="D22" s="45"/>
      <c r="E22" s="46"/>
      <c r="F22" s="45"/>
      <c r="G22" s="45"/>
      <c r="H22" s="46"/>
      <c r="I22" s="47"/>
      <c r="J22" s="59"/>
      <c r="K22" s="53"/>
      <c r="L22" s="53"/>
      <c r="M22" s="82"/>
      <c r="N22" s="53"/>
      <c r="O22" s="53"/>
      <c r="P22" s="82"/>
      <c r="Q22" s="62"/>
      <c r="R22" s="74"/>
      <c r="S22" s="54" t="str">
        <f>IF(R20="","",CONCATENATE(IF(VLOOKUP(J20,NP,23,FALSE)="","",IF(VLOOKUP(J20,NP,12,FALSE)=1,VLOOKUP(J20,NP,23,FALSE),-VLOOKUP(J20,NP,23,FALSE))),IF(VLOOKUP(J20,NP,24,FALSE)="","",CONCATENATE(" / ",IF(VLOOKUP(J20,NP,12,FALSE)=1,VLOOKUP(J20,NP,24,FALSE),-VLOOKUP(J20,NP,24,FALSE)))),IF(VLOOKUP(J20,NP,25,FALSE)="","",CONCATENATE(" / ",IF(VLOOKUP(J20,NP,12,FALSE)=1,VLOOKUP(J20,NP,25,FALSE),-VLOOKUP(J20,NP,25,FALSE)))),IF(VLOOKUP(J20,NP,26,FALSE)="","",CONCATENATE(" / ",IF(VLOOKUP(J20,NP,12,FALSE)=1,VLOOKUP(J20,NP,26,FALSE),-VLOOKUP(J20,NP,26,FALSE)))),IF(VLOOKUP(J20,NP,27,FALSE)="","",CONCATENATE(" / ",IF(VLOOKUP(J20,NP,12,FALSE)=1,VLOOKUP(J20,NP,27,FALSE),-VLOOKUP(J20,NP,27,FALSE)))),IF(VLOOKUP(J20,NP,28)="","",CONCATENATE(" / ",IF(VLOOKUP(J20,NP,12)=1,VLOOKUP(J20,NP,28),-VLOOKUP(J20,NP,28)))),IF(VLOOKUP(J20,NP,29)="","",CONCATENATE(" / ",IF(VLOOKUP(J20,NP,12)=1,VLOOKUP(J20,NP,29),-VLOOKUP(J20,NP,29))))))</f>
      </c>
      <c r="T22" s="54"/>
      <c r="U22" s="40"/>
      <c r="V22" s="54"/>
      <c r="W22" s="54"/>
      <c r="X22" s="40"/>
      <c r="Y22" s="54"/>
      <c r="AH22" s="55"/>
    </row>
    <row r="23" ht="12" customHeight="1">
      <c r="B23" s="47"/>
      <c r="C23" s="81"/>
      <c r="D23" s="33"/>
      <c r="F23" s="33"/>
      <c r="G23" s="33"/>
      <c r="I23" s="48">
        <v>8</v>
      </c>
      <c r="J23" s="49" t="str">
        <f>IF(VLOOKUP(J20,NP,14,FALSE)=0,"",VLOOKUP(J20,NP,14,FALSE))</f>
      </c>
      <c r="K23" s="50" t="str">
        <f>IF(J23="","",CONCATENATE(VLOOKUP(J20,NP,15,FALSE),"  ",VLOOKUP(J20,NP,16,FALSE)))</f>
      </c>
      <c r="L23" s="50"/>
      <c r="M23" s="51"/>
      <c r="N23" s="50"/>
      <c r="O23" s="50"/>
      <c r="P23" s="51"/>
      <c r="Q23" s="83"/>
      <c r="R23" s="55"/>
      <c r="S23" s="84"/>
      <c r="T23" s="84"/>
      <c r="U23" s="37"/>
      <c r="V23" s="84"/>
      <c r="W23" s="84"/>
      <c r="X23" s="37"/>
      <c r="Y23" s="85"/>
      <c r="AG23" s="62"/>
      <c r="AH23" s="55"/>
    </row>
    <row r="24" ht="12" customHeight="1">
      <c r="B24" s="47"/>
      <c r="C24" s="81"/>
      <c r="D24" s="44"/>
      <c r="E24" s="52"/>
      <c r="F24" s="44"/>
      <c r="G24" s="44"/>
      <c r="H24" s="52"/>
      <c r="I24" s="47"/>
      <c r="J24" s="184" t="str">
        <f>IF(OR(J23="",VLOOKUP(J20,NP,20,FALSE)=0),"",IF(LEN(VLOOKUP(J20,NP,20,FALSE))=7,VLOOKUP(J20,NP,20,FALSE),VLOOKUP(J20,NP,20,FALSE)))</f>
      </c>
      <c r="K24" s="54" t="str">
        <f>IF(J23="","",CONCATENATE(VLOOKUP(J20,NP,18,FALSE)," pts - ",VLOOKUP(J20,NP,21,FALSE)))</f>
      </c>
      <c r="L24" s="54"/>
      <c r="M24" s="40"/>
      <c r="N24" s="54"/>
      <c r="O24" s="54"/>
      <c r="P24" s="40"/>
      <c r="Q24" s="54"/>
      <c r="S24" s="62"/>
      <c r="T24" s="62"/>
      <c r="U24" s="86"/>
      <c r="V24" s="62"/>
      <c r="W24" s="62"/>
      <c r="X24" s="86"/>
      <c r="Y24" s="62"/>
      <c r="AG24" s="62"/>
      <c r="AH24" s="55"/>
    </row>
    <row r="25" ht="12" customHeight="1">
      <c r="B25" s="47"/>
      <c r="C25" s="81"/>
      <c r="D25" s="57"/>
      <c r="E25" s="58"/>
      <c r="F25" s="57"/>
      <c r="G25" s="57"/>
      <c r="H25" s="58"/>
      <c r="I25" s="44"/>
      <c r="J25" s="44"/>
      <c r="K25" s="44"/>
      <c r="L25" s="44"/>
      <c r="M25" s="52"/>
      <c r="N25" s="44"/>
      <c r="O25" s="44"/>
      <c r="P25" s="52"/>
      <c r="Q25" s="47"/>
      <c r="R25" s="47"/>
      <c r="S25" s="62"/>
      <c r="T25" s="62"/>
      <c r="U25" s="86"/>
      <c r="V25" s="62"/>
      <c r="W25" s="62"/>
      <c r="X25" s="86"/>
      <c r="AG25" s="62"/>
      <c r="AH25" s="63"/>
    </row>
    <row r="26" ht="12" customHeight="1">
      <c r="B26" s="47"/>
      <c r="C26" s="81"/>
      <c r="D26" s="42"/>
      <c r="E26" s="43"/>
      <c r="F26" s="42"/>
      <c r="G26" s="42"/>
      <c r="H26" s="43"/>
      <c r="J26" s="44"/>
      <c r="K26" s="44"/>
      <c r="Z26" s="80">
        <v>11</v>
      </c>
      <c r="AA26" s="66" t="s">
        <v>130</v>
      </c>
      <c r="AB26" s="66"/>
      <c r="AC26" s="67" t="str">
        <f>IF(VLOOKUP(Z26,NP,32,FALSE)="","",IF(VLOOKUP(Z26,NP,32,FALSE)=0,"",VLOOKUP(Z26,NP,32,FALSE)))</f>
      </c>
      <c r="AD26" s="68" t="str">
        <f>IF(VLOOKUP(Z26,NP,33,FALSE)="","",IF(VLOOKUP(Z26,NP,34,FALSE)=2,"",VLOOKUP(Z26,NP,34,FALSE)))</f>
      </c>
      <c r="AE26" s="68"/>
      <c r="AF26" s="69" t="str">
        <f>IF(VLOOKUP(Z26,NP,33,FALSE)="","",IF(VLOOKUP(Z26,NP,33,FALSE)=0,"",VLOOKUP(Z26,NP,33,FALSE)))</f>
      </c>
      <c r="AG26" s="70"/>
      <c r="AH26" s="71" t="str">
        <f>IF(VLOOKUP(Z26,NP,12,FALSE)=1,VLOOKUP(Z26,NP,4,FALSE),IF(VLOOKUP(Z26,NP,22,FALSE)=1,VLOOKUP(Z26,NP,14,FALSE),""))</f>
      </c>
      <c r="AI26" s="50" t="str">
        <f>IF(AH26="","",IF(VLOOKUP(Z26,NP,12,FALSE)=1,CONCATENATE(VLOOKUP(Z26,NP,5,FALSE),"  ",VLOOKUP(Z26,NP,6,FALSE)),IF(VLOOKUP(Z26,NP,22,FALSE)=1,CONCATENATE(VLOOKUP(Z26,NP,15,FALSE),"  ",VLOOKUP(Z26,NP,16,FALSE)),"")))</f>
      </c>
      <c r="AJ26" s="50"/>
      <c r="AK26" s="50"/>
      <c r="AL26" s="50"/>
      <c r="AM26" s="50"/>
      <c r="AN26" s="50"/>
      <c r="AO26" s="50"/>
      <c r="AP26" s="87" t="s">
        <v>131</v>
      </c>
    </row>
    <row r="27" ht="12" customHeight="1">
      <c r="B27" s="47"/>
      <c r="C27" s="81"/>
      <c r="D27" s="57"/>
      <c r="E27" s="58"/>
      <c r="F27" s="57"/>
      <c r="G27" s="57"/>
      <c r="H27" s="58"/>
      <c r="I27" s="44"/>
      <c r="AG27" s="62"/>
      <c r="AH27" s="73"/>
      <c r="AI27" s="54" t="str">
        <f>IF(AH26="","",IF(VLOOKUP(Z26,NP,12,FALSE)=1,CONCATENATE(VLOOKUP(Z26,NP,8,FALSE)," pts - ",VLOOKUP(Z26,NP,11,FALSE)),IF(VLOOKUP(Z26,NP,22,FALSE)=1,CONCATENATE(VLOOKUP(Z26,NP,18,FALSE)," pts - ",VLOOKUP(Z26,NP,21,FALSE)),"")))</f>
      </c>
      <c r="AJ27" s="54"/>
      <c r="AK27" s="54"/>
      <c r="AL27" s="54"/>
      <c r="AM27" s="54"/>
      <c r="AN27" s="54"/>
      <c r="AO27" s="54"/>
    </row>
    <row r="28" ht="12" customHeight="1">
      <c r="B28" s="47"/>
      <c r="C28" s="81"/>
      <c r="D28" s="45"/>
      <c r="E28" s="46"/>
      <c r="F28" s="45"/>
      <c r="G28" s="45"/>
      <c r="H28" s="46"/>
      <c r="I28" s="47"/>
      <c r="AG28" s="62"/>
      <c r="AH28" s="74"/>
      <c r="AI28" s="54" t="str">
        <f>IF(AH26="","",CONCATENATE(IF(VLOOKUP(Z26,NP,23,FALSE)="","",IF(VLOOKUP(Z26,NP,12,FALSE)=1,VLOOKUP(Z26,NP,23,FALSE),-VLOOKUP(Z26,NP,23,FALSE))),IF(VLOOKUP(Z26,NP,24,FALSE)="","",CONCATENATE(" / ",IF(VLOOKUP(Z26,NP,12,FALSE)=1,VLOOKUP(Z26,NP,24,FALSE),-VLOOKUP(Z26,NP,24,FALSE)))),IF(VLOOKUP(Z26,NP,25,FALSE)="","",CONCATENATE(" / ",IF(VLOOKUP(Z26,NP,12,FALSE)=1,VLOOKUP(Z26,NP,25,FALSE),-VLOOKUP(Z26,NP,25,FALSE)))),IF(VLOOKUP(Z26,NP,26,FALSE)="","",CONCATENATE(" / ",IF(VLOOKUP(Z26,NP,12,FALSE)=1,VLOOKUP(Z26,NP,26,FALSE),-VLOOKUP(Z26,NP,26,FALSE)))),IF(VLOOKUP(Z26,NP,27,FALSE)="","",CONCATENATE(" / ",IF(VLOOKUP(Z26,NP,12,FALSE)=1,VLOOKUP(Z26,NP,27,FALSE),-VLOOKUP(Z26,NP,27,FALSE)))),IF(VLOOKUP(Z26,NP,28)="","",CONCATENATE(" / ",IF(VLOOKUP(Z26,NP,12)=1,VLOOKUP(Z26,NP,28),-VLOOKUP(Z26,NP,28)))),IF(VLOOKUP(Z26,NP,29)="","",CONCATENATE(" / ",IF(VLOOKUP(Z26,NP,12)=1,VLOOKUP(Z26,NP,29),-VLOOKUP(Z26,NP,29))))))</f>
      </c>
      <c r="AJ28" s="54"/>
      <c r="AK28" s="54"/>
      <c r="AL28" s="54"/>
      <c r="AM28" s="54"/>
      <c r="AN28" s="54"/>
      <c r="AO28" s="54"/>
    </row>
    <row r="29" ht="12" customHeight="1">
      <c r="B29" s="47"/>
      <c r="C29" s="81"/>
      <c r="D29" s="33"/>
      <c r="F29" s="33"/>
      <c r="G29" s="33"/>
      <c r="I29" s="48">
        <v>9</v>
      </c>
      <c r="J29" s="49" t="str">
        <f>IF(VLOOKUP(J32,NP,4,FALSE)=0,"",VLOOKUP(J32,NP,4,FALSE))</f>
      </c>
      <c r="K29" s="50" t="str">
        <f>IF(J29="","",CONCATENATE(VLOOKUP(J32,NP,5,FALSE),"  ",VLOOKUP(J32,NP,6,FALSE)))</f>
      </c>
      <c r="L29" s="50"/>
      <c r="M29" s="51"/>
      <c r="N29" s="50"/>
      <c r="O29" s="50"/>
      <c r="P29" s="51"/>
      <c r="Q29" s="50"/>
      <c r="AG29" s="62"/>
      <c r="AH29" s="55"/>
    </row>
    <row r="30" ht="12" customHeight="1">
      <c r="B30" s="47"/>
      <c r="C30" s="81"/>
      <c r="D30" s="44"/>
      <c r="E30" s="52"/>
      <c r="F30" s="44"/>
      <c r="G30" s="44"/>
      <c r="H30" s="52"/>
      <c r="I30" s="47"/>
      <c r="J30" s="184" t="str">
        <f>IF(OR(J29="",VLOOKUP(J32,NP,10,FALSE)=0),"",IF(LEN(VLOOKUP(J32,NP,10,FALSE))=7,VLOOKUP(J32,NP,10,FALSE),VLOOKUP(J32,NP,10,FALSE)))</f>
      </c>
      <c r="K30" s="54" t="str">
        <f>IF(J29="","",CONCATENATE(VLOOKUP(J32,NP,8,FALSE)," pts - ",VLOOKUP(J32,NP,11,FALSE)))</f>
      </c>
      <c r="L30" s="54"/>
      <c r="M30" s="40"/>
      <c r="N30" s="54"/>
      <c r="O30" s="54"/>
      <c r="P30" s="40"/>
      <c r="Q30" s="54"/>
      <c r="R30" s="55"/>
      <c r="AG30" s="62"/>
      <c r="AH30" s="55"/>
    </row>
    <row r="31" ht="12" customHeight="1">
      <c r="B31" s="47"/>
      <c r="C31" s="81"/>
      <c r="D31" s="57"/>
      <c r="E31" s="58"/>
      <c r="F31" s="57"/>
      <c r="G31" s="57"/>
      <c r="H31" s="58"/>
      <c r="I31" s="44"/>
      <c r="J31" s="59"/>
      <c r="K31" s="60"/>
      <c r="L31" s="60"/>
      <c r="M31" s="61"/>
      <c r="N31" s="60"/>
      <c r="O31" s="60"/>
      <c r="P31" s="61"/>
      <c r="Q31" s="62"/>
      <c r="R31" s="63">
        <v>9</v>
      </c>
      <c r="AG31" s="62"/>
      <c r="AH31" s="55"/>
    </row>
    <row r="32" ht="12" customHeight="1">
      <c r="B32" s="59"/>
      <c r="C32" s="42"/>
      <c r="D32" s="42"/>
      <c r="E32" s="43"/>
      <c r="F32" s="42"/>
      <c r="G32" s="42"/>
      <c r="H32" s="43"/>
      <c r="J32" s="65">
        <v>7</v>
      </c>
      <c r="K32" s="66" t="s">
        <v>130</v>
      </c>
      <c r="L32" s="66"/>
      <c r="M32" s="67" t="str">
        <f>IF(VLOOKUP(J32,NP,32,FALSE)="","",IF(VLOOKUP(J32,NP,32,FALSE)=0,"",VLOOKUP(J32,NP,32,FALSE)))</f>
      </c>
      <c r="N32" s="68" t="str">
        <f>IF(VLOOKUP(J32,NP,33,FALSE)="","",IF(VLOOKUP(J32,NP,34,FALSE)=2,"",VLOOKUP(J32,NP,34,FALSE)))</f>
      </c>
      <c r="O32" s="68"/>
      <c r="P32" s="69" t="str">
        <f>IF(VLOOKUP(J32,NP,33,FALSE)="","",IF(VLOOKUP(J32,NP,33,FALSE)=0,"",VLOOKUP(J32,NP,33,FALSE)))</f>
      </c>
      <c r="Q32" s="70"/>
      <c r="R32" s="71" t="str">
        <f>IF(VLOOKUP(R38,NP,4,FALSE)=0,"",VLOOKUP(R38,NP,4,FALSE))</f>
      </c>
      <c r="S32" s="50" t="str">
        <f>IF(R32="","",CONCATENATE(VLOOKUP(R38,NP,5,FALSE),"  ",VLOOKUP(R38,NP,6,FALSE)))</f>
      </c>
      <c r="T32" s="50"/>
      <c r="U32" s="51"/>
      <c r="V32" s="50"/>
      <c r="W32" s="50"/>
      <c r="X32" s="51"/>
      <c r="Y32" s="50"/>
      <c r="AH32" s="55"/>
    </row>
    <row r="33" ht="12" customHeight="1">
      <c r="A33" s="33">
        <v>11</v>
      </c>
      <c r="B33" s="49" t="str">
        <f>IF(VLOOKUP(B35,NP,4,FALSE)=0,"",VLOOKUP(B35,NP,4,FALSE))</f>
      </c>
      <c r="C33" s="50" t="str">
        <f>IF(B33="","",CONCATENATE(VLOOKUP(B35,NP,5,FALSE),"  ",VLOOKUP(B35,NP,6,FALSE)))</f>
      </c>
      <c r="D33" s="50"/>
      <c r="E33" s="51"/>
      <c r="F33" s="50"/>
      <c r="G33" s="50"/>
      <c r="H33" s="51"/>
      <c r="I33" s="50"/>
      <c r="J33" s="3"/>
      <c r="K33" s="4"/>
      <c r="L33" s="4"/>
      <c r="M33" s="23"/>
      <c r="N33" s="4"/>
      <c r="O33" s="4"/>
      <c r="P33" s="23"/>
      <c r="Q33" s="72"/>
      <c r="R33" s="73"/>
      <c r="S33" s="54" t="str">
        <f>IF(R32="","",CONCATENATE(VLOOKUP(R38,NP,8,FALSE)," pts - ",VLOOKUP(R38,NP,11,FALSE)))</f>
      </c>
      <c r="T33" s="54"/>
      <c r="U33" s="40"/>
      <c r="V33" s="54"/>
      <c r="W33" s="54"/>
      <c r="X33" s="40"/>
      <c r="Y33" s="54"/>
      <c r="Z33" s="55"/>
      <c r="AH33" s="55"/>
    </row>
    <row r="34" ht="12" customHeight="1">
      <c r="B34" s="184" t="str">
        <f>IF(OR(B33="",VLOOKUP(B35,NP,10,FALSE)=0),"",IF(LEN(VLOOKUP(B35,NP,10,FALSE))=7,VLOOKUP(B35,NP,10,FALSE),VLOOKUP(B35,NP,10,FALSE)))</f>
      </c>
      <c r="C34" s="54" t="str">
        <f>IF(B33="","",CONCATENATE(VLOOKUP(B35,NP,8,FALSE)," pts - ",VLOOKUP(B35,NP,11,FALSE)))</f>
      </c>
      <c r="D34" s="54"/>
      <c r="E34" s="40"/>
      <c r="F34" s="54"/>
      <c r="G34" s="54"/>
      <c r="H34" s="40"/>
      <c r="I34" s="54"/>
      <c r="J34" s="63">
        <v>12</v>
      </c>
      <c r="K34" s="1"/>
      <c r="L34" s="4"/>
      <c r="M34" s="23"/>
      <c r="N34" s="4"/>
      <c r="O34" s="4"/>
      <c r="P34" s="23"/>
      <c r="Q34" s="72"/>
      <c r="R34" s="74"/>
      <c r="S34" s="54" t="str">
        <f>IF(R32="","",CONCATENATE(IF(VLOOKUP(J32,NP,23,FALSE)="","",IF(VLOOKUP(J32,NP,12,FALSE)=1,VLOOKUP(J32,NP,23,FALSE),-VLOOKUP(J32,NP,23,FALSE))),IF(VLOOKUP(J32,NP,24,FALSE)="","",CONCATENATE(" / ",IF(VLOOKUP(J32,NP,12,FALSE)=1,VLOOKUP(J32,NP,24,FALSE),-VLOOKUP(J32,NP,24,FALSE)))),IF(VLOOKUP(J32,NP,25,FALSE)="","",CONCATENATE(" / ",IF(VLOOKUP(J32,NP,12,FALSE)=1,VLOOKUP(J32,NP,25,FALSE),-VLOOKUP(J32,NP,25,FALSE)))),IF(VLOOKUP(J32,NP,26,FALSE)="","",CONCATENATE(" / ",IF(VLOOKUP(J32,NP,12,FALSE)=1,VLOOKUP(J32,NP,26,FALSE),-VLOOKUP(J32,NP,26,FALSE)))),IF(VLOOKUP(J32,NP,27,FALSE)="","",CONCATENATE(" / ",IF(VLOOKUP(J32,NP,12,FALSE)=1,VLOOKUP(J32,NP,27,FALSE),-VLOOKUP(J32,NP,27,FALSE)))),IF(VLOOKUP(J32,NP,28)="","",CONCATENATE(" / ",IF(VLOOKUP(J32,NP,12)=1,VLOOKUP(J32,NP,28),-VLOOKUP(J32,NP,28)))),IF(VLOOKUP(J32,NP,29)="","",CONCATENATE(" / ",IF(VLOOKUP(J32,NP,12)=1,VLOOKUP(J32,NP,29),-VLOOKUP(J32,NP,29))))))</f>
      </c>
      <c r="T34" s="54"/>
      <c r="U34" s="40"/>
      <c r="V34" s="54"/>
      <c r="W34" s="54"/>
      <c r="X34" s="40"/>
      <c r="Y34" s="54"/>
      <c r="Z34" s="55"/>
      <c r="AH34" s="55"/>
    </row>
    <row r="35" ht="12" customHeight="1">
      <c r="B35" s="75">
        <v>3</v>
      </c>
      <c r="C35" s="66" t="s">
        <v>130</v>
      </c>
      <c r="D35" s="66"/>
      <c r="E35" s="67" t="str">
        <f>IF(VLOOKUP(B35,NP,32,FALSE)="","",IF(VLOOKUP(B35,NP,32,FALSE)=0,"",VLOOKUP(B35,NP,32,FALSE)))</f>
      </c>
      <c r="F35" s="68" t="str">
        <f>IF(VLOOKUP(B35,NP,33,FALSE)="","",IF(VLOOKUP(B35,NP,34,FALSE)=2,"",VLOOKUP(B35,NP,34,FALSE)))</f>
      </c>
      <c r="G35" s="68"/>
      <c r="H35" s="69" t="str">
        <f>IF(VLOOKUP(B35,NP,33,FALSE)="","",IF(VLOOKUP(B35,NP,33,FALSE)=0,"",VLOOKUP(B35,NP,33,FALSE)))</f>
      </c>
      <c r="I35" s="70"/>
      <c r="J35" s="71" t="str">
        <f>IF(VLOOKUP(J32,NP,14,FALSE)=0,"",VLOOKUP(J32,NP,14,FALSE))</f>
      </c>
      <c r="K35" s="50" t="str">
        <f>IF(J35="","",CONCATENATE(VLOOKUP(J32,NP,15,FALSE),"  ",VLOOKUP(J32,NP,16,FALSE)))</f>
      </c>
      <c r="L35" s="50"/>
      <c r="M35" s="51"/>
      <c r="N35" s="50"/>
      <c r="O35" s="50"/>
      <c r="P35" s="51"/>
      <c r="Q35" s="50"/>
      <c r="R35" s="55"/>
      <c r="Y35" s="62"/>
      <c r="Z35" s="55"/>
      <c r="AH35" s="55"/>
    </row>
    <row r="36" ht="12" customHeight="1">
      <c r="B36" s="53"/>
      <c r="C36" s="1"/>
      <c r="D36" s="1"/>
      <c r="E36" s="19"/>
      <c r="F36" s="1"/>
      <c r="G36" s="1"/>
      <c r="H36" s="19"/>
      <c r="I36" s="6"/>
      <c r="J36" s="73"/>
      <c r="K36" s="76" t="str">
        <f>IF(J35="","",CONCATENATE(VLOOKUP(J32,NP,18,FALSE)," pts - ",VLOOKUP(J32,NP,21,FALSE)))</f>
      </c>
      <c r="L36" s="76"/>
      <c r="M36" s="77"/>
      <c r="N36" s="76"/>
      <c r="O36" s="76"/>
      <c r="P36" s="77"/>
      <c r="Q36" s="76"/>
      <c r="R36" s="62"/>
      <c r="Y36" s="62"/>
      <c r="Z36" s="55"/>
      <c r="AH36" s="55"/>
    </row>
    <row r="37" ht="12" customHeight="1">
      <c r="A37" s="33">
        <v>12</v>
      </c>
      <c r="B37" s="49" t="str">
        <f>IF(VLOOKUP(B35,NP,14,FALSE)=0,"",VLOOKUP(B35,NP,14,FALSE))</f>
      </c>
      <c r="C37" s="50" t="str">
        <f>IF(B37="","",CONCATENATE(VLOOKUP(B35,NP,15,FALSE),"  ",VLOOKUP(B35,NP,16,FALSE)))</f>
      </c>
      <c r="D37" s="2"/>
      <c r="E37" s="20"/>
      <c r="F37" s="2"/>
      <c r="G37" s="2"/>
      <c r="H37" s="20"/>
      <c r="I37" s="78"/>
      <c r="J37" s="74"/>
      <c r="K37" s="54" t="str">
        <f>IF(J35="","",CONCATENATE(IF(VLOOKUP(B35,NP,23,FALSE)="","",IF(VLOOKUP(B35,NP,12,FALSE)=1,VLOOKUP(B35,NP,23,FALSE),-VLOOKUP(B35,NP,23,FALSE))),IF(VLOOKUP(B35,NP,24,FALSE)="","",CONCATENATE(" / ",IF(VLOOKUP(B35,NP,12,FALSE)=1,VLOOKUP(B35,NP,24,FALSE),-VLOOKUP(B35,NP,24,FALSE)))),IF(VLOOKUP(B35,NP,25,FALSE)="","",CONCATENATE(" / ",IF(VLOOKUP(B35,NP,12,FALSE)=1,VLOOKUP(B35,NP,25,FALSE),-VLOOKUP(B35,NP,25,FALSE)))),IF(VLOOKUP(B35,NP,26,FALSE)="","",CONCATENATE(" / ",IF(VLOOKUP(B35,NP,12,FALSE)=1,VLOOKUP(B35,NP,26,FALSE),-VLOOKUP(B35,NP,26,FALSE)))),IF(VLOOKUP(B35,NP,27,FALSE)="","",CONCATENATE(" / ",IF(VLOOKUP(B35,NP,12,FALSE)=1,VLOOKUP(B35,NP,27,FALSE),-VLOOKUP(B35,NP,27,FALSE)))),IF(VLOOKUP(B35,NP,28)="","",CONCATENATE(" / ",IF(VLOOKUP(B35,NP,12)=1,VLOOKUP(B35,NP,28),-VLOOKUP(B35,NP,28)))),IF(VLOOKUP(B35,NP,29)="","",CONCATENATE(" / ",IF(VLOOKUP(B35,NP,12)=1,VLOOKUP(B35,NP,29),-VLOOKUP(B35,NP,29))))))</f>
      </c>
      <c r="L37" s="54"/>
      <c r="M37" s="40"/>
      <c r="N37" s="54"/>
      <c r="O37" s="54"/>
      <c r="P37" s="40"/>
      <c r="Q37" s="54"/>
      <c r="R37" s="62"/>
      <c r="Y37" s="62"/>
      <c r="Z37" s="55"/>
      <c r="AH37" s="55"/>
    </row>
    <row r="38" ht="12" customHeight="1">
      <c r="B38" s="184" t="str">
        <f>IF(OR(B37="",VLOOKUP(B35,NP,20,FALSE)=0),"",IF(LEN(VLOOKUP(B35,NP,20,FALSE))=7,VLOOKUP(B35,NP,20,FALSE),VLOOKUP(B35,NP,20,FALSE)))</f>
      </c>
      <c r="C38" s="54" t="str">
        <f>IF(B37="","",CONCATENATE(VLOOKUP(B35,NP,18,FALSE)," pts - ",VLOOKUP(B35,NP,21,FALSE)))</f>
      </c>
      <c r="D38" s="54"/>
      <c r="E38" s="40"/>
      <c r="F38" s="54"/>
      <c r="G38" s="54"/>
      <c r="H38" s="40"/>
      <c r="I38" s="54"/>
      <c r="J38" s="6"/>
      <c r="K38" s="79"/>
      <c r="L38" s="79"/>
      <c r="M38" s="24"/>
      <c r="N38" s="7"/>
      <c r="O38" s="7"/>
      <c r="P38" s="24"/>
      <c r="Q38" s="79"/>
      <c r="R38" s="80">
        <v>10</v>
      </c>
      <c r="S38" s="66" t="s">
        <v>130</v>
      </c>
      <c r="T38" s="66"/>
      <c r="U38" s="67" t="str">
        <f>IF(VLOOKUP(R38,NP,32,FALSE)="","",IF(VLOOKUP(R38,NP,32,FALSE)=0,"",VLOOKUP(R38,NP,32,FALSE)))</f>
      </c>
      <c r="V38" s="68" t="str">
        <f>IF(VLOOKUP(R38,NP,33,FALSE)="","",IF(VLOOKUP(R38,NP,34,FALSE)=2,"",VLOOKUP(R38,NP,34,FALSE)))</f>
      </c>
      <c r="W38" s="68"/>
      <c r="X38" s="69" t="str">
        <f>IF(VLOOKUP(R38,NP,33,FALSE)="","",IF(VLOOKUP(R38,NP,33,FALSE)=0,"",VLOOKUP(R38,NP,33,FALSE)))</f>
      </c>
      <c r="Y38" s="70"/>
      <c r="Z38" s="71" t="str">
        <f>IF(VLOOKUP(Z26,NP,14,FALSE)=0,"",VLOOKUP(Z26,NP,14,FALSE))</f>
      </c>
      <c r="AA38" s="50" t="str">
        <f>IF(Z38="","",CONCATENATE(VLOOKUP(Z26,NP,15,FALSE),"  ",VLOOKUP(Z26,NP,16,FALSE)))</f>
      </c>
      <c r="AB38" s="50"/>
      <c r="AC38" s="51"/>
      <c r="AD38" s="50"/>
      <c r="AE38" s="50"/>
      <c r="AF38" s="51"/>
      <c r="AG38" s="50"/>
      <c r="AH38" s="55"/>
    </row>
    <row r="39" ht="12" customHeight="1">
      <c r="A39" s="33">
        <v>13</v>
      </c>
      <c r="B39" s="49" t="str">
        <f>IF(VLOOKUP(B41,NP,4,FALSE)=0,"",VLOOKUP(B41,NP,4,FALSE))</f>
      </c>
      <c r="C39" s="50" t="str">
        <f>IF(B39="","",CONCATENATE(VLOOKUP(B41,NP,5,FALSE),"  ",VLOOKUP(B41,NP,6,FALSE)))</f>
      </c>
      <c r="D39" s="50"/>
      <c r="E39" s="51"/>
      <c r="F39" s="50"/>
      <c r="G39" s="50"/>
      <c r="H39" s="51"/>
      <c r="I39" s="50"/>
      <c r="J39" s="3"/>
      <c r="K39" s="4"/>
      <c r="L39" s="4"/>
      <c r="M39" s="23"/>
      <c r="N39" s="4"/>
      <c r="O39" s="4"/>
      <c r="P39" s="23"/>
      <c r="Q39" s="72"/>
      <c r="Y39" s="62"/>
      <c r="Z39" s="63">
        <v>16</v>
      </c>
      <c r="AA39" s="76" t="str">
        <f>IF(Z38="","",CONCATENATE(VLOOKUP(Z26,NP,18,FALSE)," pts - ",VLOOKUP(Z26,NP,21,FALSE)))</f>
      </c>
      <c r="AB39" s="76"/>
      <c r="AC39" s="77"/>
      <c r="AD39" s="76"/>
      <c r="AE39" s="76"/>
      <c r="AF39" s="77"/>
      <c r="AG39" s="76"/>
    </row>
    <row r="40" ht="12" customHeight="1">
      <c r="B40" s="184" t="str">
        <f>IF(OR(B39="",VLOOKUP(B41,NP,10,FALSE)=0),"",IF(LEN(VLOOKUP(B41,NP,10,FALSE))=7,VLOOKUP(B41,NP,10,FALSE),VLOOKUP(B41,NP,10,FALSE)))</f>
      </c>
      <c r="C40" s="54" t="str">
        <f>IF(B39="","",CONCATENATE(VLOOKUP(B41,NP,8,FALSE)," pts - ",VLOOKUP(B41,NP,11,FALSE)))</f>
      </c>
      <c r="D40" s="54"/>
      <c r="E40" s="40"/>
      <c r="F40" s="54"/>
      <c r="G40" s="54"/>
      <c r="H40" s="40"/>
      <c r="I40" s="54"/>
      <c r="J40" s="63">
        <v>13</v>
      </c>
      <c r="K40" s="1"/>
      <c r="L40" s="4"/>
      <c r="M40" s="23"/>
      <c r="N40" s="4"/>
      <c r="O40" s="4"/>
      <c r="P40" s="23"/>
      <c r="Q40" s="72"/>
      <c r="Y40" s="62"/>
      <c r="Z40" s="74"/>
      <c r="AA40" s="54" t="str">
        <f>IF(Z38="","",CONCATENATE(IF(VLOOKUP(R38,NP,23,FALSE)="","",IF(VLOOKUP(R38,NP,12,FALSE)=1,VLOOKUP(R38,NP,23,FALSE),-VLOOKUP(R38,NP,23,FALSE))),IF(VLOOKUP(R38,NP,24,FALSE)="","",CONCATENATE(" / ",IF(VLOOKUP(R38,NP,12,FALSE)=1,VLOOKUP(R38,NP,24,FALSE),-VLOOKUP(R38,NP,24,FALSE)))),IF(VLOOKUP(R38,NP,25,FALSE)="","",CONCATENATE(" / ",IF(VLOOKUP(R38,NP,12,FALSE)=1,VLOOKUP(R38,NP,25,FALSE),-VLOOKUP(R38,NP,25,FALSE)))),IF(VLOOKUP(R38,NP,26,FALSE)="","",CONCATENATE(" / ",IF(VLOOKUP(R38,NP,12,FALSE)=1,VLOOKUP(R38,NP,26,FALSE),-VLOOKUP(R38,NP,26,FALSE)))),IF(VLOOKUP(R38,NP,27,FALSE)="","",CONCATENATE(" / ",IF(VLOOKUP(R38,NP,12,FALSE)=1,VLOOKUP(R38,NP,27,FALSE),-VLOOKUP(R38,NP,27,FALSE)))),IF(VLOOKUP(R38,NP,28)="","",CONCATENATE(" / ",IF(VLOOKUP(R38,NP,12)=1,VLOOKUP(R38,NP,28),-VLOOKUP(R38,NP,28)))),IF(VLOOKUP(R38,NP,29)="","",CONCATENATE(" / ",IF(VLOOKUP(R38,NP,12)=1,VLOOKUP(R38,NP,29),-VLOOKUP(R38,NP,29))))))</f>
      </c>
      <c r="AB40" s="54"/>
      <c r="AC40" s="40"/>
      <c r="AD40" s="54"/>
      <c r="AE40" s="54"/>
      <c r="AF40" s="40"/>
      <c r="AG40" s="54"/>
    </row>
    <row r="41" ht="12" customHeight="1">
      <c r="B41" s="75">
        <v>4</v>
      </c>
      <c r="C41" s="66" t="s">
        <v>130</v>
      </c>
      <c r="D41" s="66"/>
      <c r="E41" s="67" t="str">
        <f>IF(VLOOKUP(B41,NP,32,FALSE)="","",IF(VLOOKUP(B41,NP,32,FALSE)=0,"",VLOOKUP(B41,NP,32,FALSE)))</f>
      </c>
      <c r="F41" s="68" t="str">
        <f>IF(VLOOKUP(B41,NP,33,FALSE)="","",IF(VLOOKUP(B41,NP,34,FALSE)=2,"",VLOOKUP(B41,NP,34,FALSE)))</f>
      </c>
      <c r="G41" s="68"/>
      <c r="H41" s="69" t="str">
        <f>IF(VLOOKUP(B41,NP,33,FALSE)="","",IF(VLOOKUP(B41,NP,33,FALSE)=0,"",VLOOKUP(B41,NP,33,FALSE)))</f>
      </c>
      <c r="I41" s="70"/>
      <c r="J41" s="71" t="str">
        <f>IF(VLOOKUP(J44,NP,4,FALSE)=0,"",VLOOKUP(J44,NP,4,FALSE))</f>
      </c>
      <c r="K41" s="50" t="str">
        <f>IF(J41="","",CONCATENATE(VLOOKUP(J44,NP,5,FALSE),"  ",VLOOKUP(J44,NP,6,FALSE)))</f>
      </c>
      <c r="L41" s="50"/>
      <c r="M41" s="51"/>
      <c r="N41" s="50"/>
      <c r="O41" s="50"/>
      <c r="P41" s="51"/>
      <c r="Q41" s="50"/>
      <c r="Y41" s="62"/>
      <c r="Z41" s="74"/>
      <c r="AA41" s="88"/>
      <c r="AB41" s="89"/>
      <c r="AC41" s="90"/>
      <c r="AD41" s="89"/>
      <c r="AE41" s="89"/>
      <c r="AF41" s="90"/>
      <c r="AG41" s="91"/>
      <c r="AH41" s="49" t="str">
        <f>IF(AND(VLOOKUP(Z26,NP,12,FALSE)=0,VLOOKUP(Z26,NP,22,FALSE)=0),"",IF(VLOOKUP(Z26,NP,12,FALSE)=0,VLOOKUP(Z26,NP,4,FALSE),IF(VLOOKUP(Z26,NP,22,FALSE)=0,VLOOKUP(Z26,NP,14,FALSE),"")))</f>
      </c>
      <c r="AI41" s="50" t="str">
        <f>IF(AH41="","",IF(VLOOKUP(Z26,NP,12,FALSE)=0,CONCATENATE(VLOOKUP(Z26,NP,5,FALSE),"  ",VLOOKUP(Z26,NP,6,FALSE)),IF(VLOOKUP(Z26,NP,22,FALSE)=0,CONCATENATE(VLOOKUP(Z26,NP,15,FALSE),"  ",VLOOKUP(Z26,NP,16,FALSE)),"")))</f>
      </c>
      <c r="AJ41" s="50"/>
      <c r="AK41" s="50"/>
      <c r="AL41" s="50"/>
      <c r="AM41" s="50"/>
      <c r="AN41" s="50"/>
      <c r="AO41" s="50"/>
      <c r="AP41" s="87" t="s">
        <v>132</v>
      </c>
    </row>
    <row r="42" ht="12" customHeight="1">
      <c r="B42" s="53"/>
      <c r="C42" s="1"/>
      <c r="D42" s="1"/>
      <c r="E42" s="19"/>
      <c r="F42" s="1"/>
      <c r="G42" s="1"/>
      <c r="H42" s="19"/>
      <c r="I42" s="6"/>
      <c r="J42" s="73"/>
      <c r="K42" s="54" t="str">
        <f>IF(J41="","",CONCATENATE(VLOOKUP(J44,NP,8,FALSE)," pts - ",VLOOKUP(J44,NP,11,FALSE)))</f>
      </c>
      <c r="L42" s="54"/>
      <c r="M42" s="40"/>
      <c r="N42" s="54"/>
      <c r="O42" s="54"/>
      <c r="P42" s="40"/>
      <c r="Q42" s="54"/>
      <c r="R42" s="55"/>
      <c r="Y42" s="62"/>
      <c r="Z42" s="55"/>
      <c r="AG42" s="62"/>
      <c r="AH42" s="85"/>
      <c r="AI42" s="54" t="str">
        <f>IF(AH41="","",IF(VLOOKUP(Z26,NP,12,FALSE)=0,CONCATENATE(VLOOKUP(Z26,NP,8,FALSE)," pts - ",VLOOKUP(Z26,NP,11,FALSE)),IF(VLOOKUP(Z26,NP,22,FALSE)=0,CONCATENATE(VLOOKUP(Z26,NP,18,FALSE)," pts - ",VLOOKUP(Z26,NP,21,FALSE)),"")))</f>
      </c>
      <c r="AJ42" s="54"/>
      <c r="AK42" s="54"/>
      <c r="AL42" s="54"/>
      <c r="AM42" s="54"/>
      <c r="AN42" s="54"/>
      <c r="AO42" s="54"/>
    </row>
    <row r="43" ht="12" customHeight="1">
      <c r="A43" s="33">
        <v>14</v>
      </c>
      <c r="B43" s="49" t="str">
        <f>IF(VLOOKUP(B41,NP,14,FALSE)=0,"",VLOOKUP(B41,NP,14,FALSE))</f>
      </c>
      <c r="C43" s="50" t="str">
        <f>IF(B43="","",CONCATENATE(VLOOKUP(B41,NP,15,FALSE),"  ",VLOOKUP(B41,NP,16,FALSE)))</f>
      </c>
      <c r="D43" s="2"/>
      <c r="E43" s="20"/>
      <c r="F43" s="2"/>
      <c r="G43" s="2"/>
      <c r="H43" s="20"/>
      <c r="I43" s="78"/>
      <c r="J43" s="74"/>
      <c r="K43" s="54" t="str">
        <f>IF(J41="","",CONCATENATE(IF(VLOOKUP(B41,NP,23,FALSE)="","",IF(VLOOKUP(B41,NP,12,FALSE)=1,VLOOKUP(B41,NP,23,FALSE),-VLOOKUP(B41,NP,23,FALSE))),IF(VLOOKUP(B41,NP,24,FALSE)="","",CONCATENATE(" / ",IF(VLOOKUP(B41,NP,12,FALSE)=1,VLOOKUP(B41,NP,24,FALSE),-VLOOKUP(B41,NP,24,FALSE)))),IF(VLOOKUP(B41,NP,25,FALSE)="","",CONCATENATE(" / ",IF(VLOOKUP(B41,NP,12,FALSE)=1,VLOOKUP(B41,NP,25,FALSE),-VLOOKUP(B41,NP,25,FALSE)))),IF(VLOOKUP(B41,NP,26,FALSE)="","",CONCATENATE(" / ",IF(VLOOKUP(B41,NP,12,FALSE)=1,VLOOKUP(B41,NP,26,FALSE),-VLOOKUP(B41,NP,26,FALSE)))),IF(VLOOKUP(B41,NP,27,FALSE)="","",CONCATENATE(" / ",IF(VLOOKUP(B41,NP,12,FALSE)=1,VLOOKUP(B41,NP,27,FALSE),-VLOOKUP(B41,NP,27,FALSE)))),IF(VLOOKUP(B41,NP,28)="","",CONCATENATE(" / ",IF(VLOOKUP(B41,NP,12)=1,VLOOKUP(B41,NP,28),-VLOOKUP(B41,NP,28)))),IF(VLOOKUP(B41,NP,29)="","",CONCATENATE(" / ",IF(VLOOKUP(B41,NP,12)=1,VLOOKUP(B41,NP,29),-VLOOKUP(B41,NP,29))))))</f>
      </c>
      <c r="L43" s="54"/>
      <c r="M43" s="40"/>
      <c r="N43" s="54"/>
      <c r="O43" s="54"/>
      <c r="P43" s="40"/>
      <c r="Q43" s="54"/>
      <c r="R43" s="55"/>
      <c r="S43" s="42"/>
      <c r="T43" s="42"/>
      <c r="U43" s="43"/>
      <c r="V43" s="42"/>
      <c r="W43" s="42"/>
      <c r="X43" s="43"/>
      <c r="Y43" s="62"/>
      <c r="Z43" s="55"/>
      <c r="AG43" s="62"/>
    </row>
    <row r="44" ht="12" customHeight="1">
      <c r="B44" s="184" t="str">
        <f>IF(OR(B43="",VLOOKUP(B41,NP,20,FALSE)=0),"",IF(LEN(VLOOKUP(B41,NP,20,FALSE))=7,VLOOKUP(B41,NP,20,FALSE),VLOOKUP(B41,NP,20,FALSE)))</f>
      </c>
      <c r="C44" s="54" t="str">
        <f>IF(B43="","",CONCATENATE(VLOOKUP(B41,NP,18,FALSE)," pts - ",VLOOKUP(B41,NP,21,FALSE)))</f>
      </c>
      <c r="D44" s="54"/>
      <c r="E44" s="40"/>
      <c r="F44" s="54"/>
      <c r="G44" s="54"/>
      <c r="H44" s="40"/>
      <c r="I44" s="54"/>
      <c r="J44" s="65">
        <v>8</v>
      </c>
      <c r="K44" s="66" t="s">
        <v>130</v>
      </c>
      <c r="L44" s="66"/>
      <c r="M44" s="67" t="str">
        <f>IF(VLOOKUP(J44,NP,32,FALSE)="","",IF(VLOOKUP(J44,NP,32,FALSE)=0,"",VLOOKUP(J44,NP,32,FALSE)))</f>
      </c>
      <c r="N44" s="68" t="str">
        <f>IF(VLOOKUP(J44,NP,33,FALSE)="","",IF(VLOOKUP(J44,NP,34,FALSE)=2,"",VLOOKUP(J44,NP,34,FALSE)))</f>
      </c>
      <c r="O44" s="68"/>
      <c r="P44" s="69" t="str">
        <f>IF(VLOOKUP(J44,NP,33,FALSE)="","",IF(VLOOKUP(J44,NP,33,FALSE)=0,"",VLOOKUP(J44,NP,33,FALSE)))</f>
      </c>
      <c r="Q44" s="70"/>
      <c r="R44" s="71" t="str">
        <f>IF(VLOOKUP(R38,NP,14,FALSE)=0,"",VLOOKUP(R38,NP,14,FALSE))</f>
      </c>
      <c r="S44" s="50" t="str">
        <f>IF(R44="","",CONCATENATE(VLOOKUP(R38,NP,15,FALSE),"  ",VLOOKUP(R38,NP,16,FALSE)))</f>
      </c>
      <c r="T44" s="50"/>
      <c r="U44" s="51"/>
      <c r="V44" s="50"/>
      <c r="W44" s="50"/>
      <c r="X44" s="51"/>
      <c r="Y44" s="50"/>
      <c r="Z44" s="55"/>
      <c r="AG44" s="62"/>
    </row>
    <row r="45" ht="12" customHeight="1">
      <c r="B45" s="56"/>
      <c r="C45" s="57"/>
      <c r="D45" s="57"/>
      <c r="E45" s="58"/>
      <c r="F45" s="57"/>
      <c r="G45" s="57"/>
      <c r="H45" s="58"/>
      <c r="I45" s="44"/>
      <c r="J45" s="59"/>
      <c r="K45" s="53"/>
      <c r="L45" s="53"/>
      <c r="M45" s="82"/>
      <c r="N45" s="53"/>
      <c r="O45" s="53"/>
      <c r="P45" s="82"/>
      <c r="Q45" s="62"/>
      <c r="R45" s="63">
        <v>16</v>
      </c>
      <c r="S45" s="76" t="str">
        <f>IF(R44="","",CONCATENATE(VLOOKUP(R38,NP,18,FALSE)," pts - ",VLOOKUP(R38,NP,21,FALSE)))</f>
      </c>
      <c r="T45" s="76"/>
      <c r="U45" s="77"/>
      <c r="V45" s="76"/>
      <c r="W45" s="76"/>
      <c r="X45" s="77"/>
      <c r="Y45" s="76"/>
      <c r="Z45" s="59"/>
      <c r="AA45" s="53"/>
      <c r="AB45" s="53"/>
      <c r="AC45" s="82"/>
      <c r="AD45" s="53"/>
      <c r="AE45" s="53"/>
      <c r="AF45" s="82"/>
      <c r="AG45" s="44"/>
    </row>
    <row r="46" ht="12" customHeight="1">
      <c r="B46" s="47"/>
      <c r="C46" s="81"/>
      <c r="D46" s="45"/>
      <c r="E46" s="46"/>
      <c r="F46" s="45"/>
      <c r="G46" s="45"/>
      <c r="H46" s="46"/>
      <c r="I46" s="47"/>
      <c r="J46" s="59"/>
      <c r="K46" s="53"/>
      <c r="L46" s="53"/>
      <c r="M46" s="82"/>
      <c r="N46" s="53"/>
      <c r="O46" s="53"/>
      <c r="P46" s="82"/>
      <c r="Q46" s="62"/>
      <c r="R46" s="74"/>
      <c r="S46" s="54" t="str">
        <f>IF(R44="","",CONCATENATE(IF(VLOOKUP(J44,NP,23,FALSE)="","",IF(VLOOKUP(J44,NP,12,FALSE)=1,VLOOKUP(J44,NP,23,FALSE),-VLOOKUP(J44,NP,23,FALSE))),IF(VLOOKUP(J44,NP,24,FALSE)="","",CONCATENATE(" / ",IF(VLOOKUP(J44,NP,12,FALSE)=1,VLOOKUP(J44,NP,24,FALSE),-VLOOKUP(J44,NP,24,FALSE)))),IF(VLOOKUP(J44,NP,25,FALSE)="","",CONCATENATE(" / ",IF(VLOOKUP(J44,NP,12,FALSE)=1,VLOOKUP(J44,NP,25,FALSE),-VLOOKUP(J44,NP,25,FALSE)))),IF(VLOOKUP(J44,NP,26,FALSE)="","",CONCATENATE(" / ",IF(VLOOKUP(J44,NP,12,FALSE)=1,VLOOKUP(J44,NP,26,FALSE),-VLOOKUP(J44,NP,26,FALSE)))),IF(VLOOKUP(J44,NP,27,FALSE)="","",CONCATENATE(" / ",IF(VLOOKUP(J44,NP,12,FALSE)=1,VLOOKUP(J44,NP,27,FALSE),-VLOOKUP(J44,NP,27,FALSE)))),IF(VLOOKUP(J44,NP,28)="","",CONCATENATE(" / ",IF(VLOOKUP(J44,NP,12)=1,VLOOKUP(J44,NP,28),-VLOOKUP(J44,NP,28)))),IF(VLOOKUP(J44,NP,29)="","",CONCATENATE(" / ",IF(VLOOKUP(J44,NP,12)=1,VLOOKUP(J44,NP,29),-VLOOKUP(J44,NP,29))))))</f>
      </c>
      <c r="T46" s="54"/>
      <c r="U46" s="40"/>
      <c r="V46" s="54"/>
      <c r="W46" s="54"/>
      <c r="X46" s="40"/>
      <c r="Y46" s="54"/>
    </row>
    <row r="47" ht="12" customHeight="1">
      <c r="B47" s="47"/>
      <c r="C47" s="81"/>
      <c r="D47" s="33"/>
      <c r="F47" s="33"/>
      <c r="G47" s="33"/>
      <c r="I47" s="48">
        <v>16</v>
      </c>
      <c r="J47" s="49" t="str">
        <f>IF(VLOOKUP(J44,NP,14,FALSE)=0,"",VLOOKUP(J44,NP,14,FALSE))</f>
      </c>
      <c r="K47" s="50" t="str">
        <f>IF(J47="","",CONCATENATE(VLOOKUP(J44,NP,15,FALSE),"  ",VLOOKUP(J44,NP,16,FALSE)))</f>
      </c>
      <c r="L47" s="50"/>
      <c r="M47" s="51"/>
      <c r="N47" s="50"/>
      <c r="O47" s="50"/>
      <c r="P47" s="51"/>
      <c r="Q47" s="83"/>
      <c r="R47" s="55"/>
      <c r="S47" s="81"/>
      <c r="T47" s="47"/>
      <c r="U47" s="92"/>
      <c r="V47" s="47"/>
      <c r="W47" s="47"/>
      <c r="X47" s="92"/>
      <c r="Y47" s="47"/>
      <c r="Z47" s="93"/>
      <c r="AA47" s="94"/>
      <c r="AB47" s="94"/>
      <c r="AC47" s="94"/>
      <c r="AD47" s="94"/>
      <c r="AE47" s="94"/>
      <c r="AF47" s="94"/>
      <c r="AG47" s="95"/>
      <c r="AH47" s="47"/>
      <c r="AI47" s="96"/>
      <c r="AJ47" s="96"/>
      <c r="AK47" s="96"/>
      <c r="AL47" s="96"/>
      <c r="AM47" s="96"/>
      <c r="AN47" s="96"/>
      <c r="AO47" s="62"/>
      <c r="AP47" s="97"/>
    </row>
    <row r="48" ht="12" customHeight="1">
      <c r="B48" s="47"/>
      <c r="C48" s="81"/>
      <c r="D48" s="44"/>
      <c r="E48" s="52"/>
      <c r="F48" s="44"/>
      <c r="G48" s="44"/>
      <c r="H48" s="52"/>
      <c r="I48" s="47"/>
      <c r="J48" s="184" t="str">
        <f>IF(OR(J47="",VLOOKUP(J44,NP,20,FALSE)=0),"",IF(LEN(VLOOKUP(J44,NP,20,FALSE))=7,VLOOKUP(J44,NP,20,FALSE),VLOOKUP(J44,NP,20,FALSE)))</f>
      </c>
      <c r="K48" s="54" t="str">
        <f>IF(J47="","",CONCATENATE(VLOOKUP(J44,NP,18,FALSE)," pts - ",VLOOKUP(J44,NP,21,FALSE)))</f>
      </c>
      <c r="L48" s="54"/>
      <c r="M48" s="40"/>
      <c r="N48" s="54"/>
      <c r="O48" s="54"/>
      <c r="P48" s="40"/>
      <c r="Q48" s="54"/>
      <c r="S48" s="98"/>
      <c r="T48" s="85"/>
      <c r="U48" s="99"/>
      <c r="V48" s="85"/>
      <c r="W48" s="85"/>
      <c r="X48" s="99"/>
      <c r="Y48" s="53"/>
      <c r="AH48" s="59"/>
      <c r="AI48" s="61"/>
      <c r="AJ48" s="61"/>
      <c r="AK48" s="61"/>
      <c r="AL48" s="61"/>
      <c r="AM48" s="61"/>
      <c r="AN48" s="61"/>
      <c r="AO48" s="44"/>
      <c r="AP48" s="100"/>
    </row>
    <row r="49" ht="12" customHeight="1">
      <c r="A49" s="92"/>
      <c r="B49" s="47"/>
      <c r="C49" s="81"/>
      <c r="D49" s="57"/>
      <c r="E49" s="58"/>
      <c r="F49" s="57"/>
      <c r="G49" s="57"/>
      <c r="H49" s="58"/>
      <c r="I49" s="44"/>
      <c r="J49" s="47"/>
      <c r="K49" s="81"/>
      <c r="L49" s="47"/>
      <c r="M49" s="92"/>
      <c r="N49" s="47"/>
      <c r="O49" s="47"/>
      <c r="P49" s="92"/>
      <c r="Q49" s="47"/>
      <c r="R49" s="47"/>
      <c r="S49" s="101"/>
      <c r="T49" s="44"/>
      <c r="U49" s="52"/>
      <c r="V49" s="44"/>
      <c r="W49" s="44"/>
      <c r="X49" s="52"/>
      <c r="Y49" s="44"/>
      <c r="Z49" s="102" t="s">
        <v>133</v>
      </c>
      <c r="AA49" s="102"/>
      <c r="AB49" s="102"/>
      <c r="AC49" s="102"/>
      <c r="AD49" s="102"/>
      <c r="AE49" s="102"/>
      <c r="AF49" s="102"/>
      <c r="AG49" s="102"/>
      <c r="AH49" s="59"/>
      <c r="AI49" s="53"/>
      <c r="AJ49" s="53"/>
      <c r="AK49" s="53"/>
      <c r="AL49" s="53"/>
      <c r="AM49" s="53"/>
      <c r="AN49" s="53"/>
      <c r="AO49" s="53"/>
      <c r="AP49" s="103"/>
      <c r="AU49" s="39"/>
    </row>
    <row r="50" ht="15.75" customHeight="1">
      <c r="A50" s="92"/>
      <c r="B50" s="47"/>
      <c r="C50" s="81"/>
      <c r="D50" s="45"/>
      <c r="E50" s="46"/>
      <c r="F50" s="45"/>
      <c r="G50" s="45"/>
      <c r="H50" s="46"/>
      <c r="I50" s="47"/>
      <c r="J50" s="47"/>
      <c r="K50" s="81"/>
      <c r="L50" s="47"/>
      <c r="M50" s="92"/>
      <c r="N50" s="47"/>
      <c r="O50" s="47"/>
      <c r="P50" s="92"/>
      <c r="Q50" s="47"/>
      <c r="R50" s="59"/>
      <c r="S50" s="104"/>
      <c r="T50" s="45"/>
      <c r="U50" s="46"/>
      <c r="V50" s="45"/>
      <c r="W50" s="45"/>
      <c r="X50" s="46"/>
      <c r="Y50" s="44"/>
      <c r="Z50" s="59"/>
      <c r="AA50" s="53"/>
      <c r="AB50" s="53"/>
      <c r="AC50" s="82"/>
      <c r="AD50" s="53"/>
      <c r="AE50" s="53"/>
      <c r="AF50" s="82"/>
      <c r="AG50" s="53"/>
      <c r="AH50" s="53"/>
      <c r="AI50" s="53"/>
      <c r="AJ50" s="53"/>
      <c r="AK50" s="53"/>
      <c r="AL50" s="53"/>
      <c r="AM50" s="53"/>
      <c r="AN50" s="53"/>
      <c r="AO50" s="53"/>
      <c r="AP50" s="103"/>
      <c r="AU50" s="39"/>
    </row>
    <row r="51" ht="15.75" customHeight="1">
      <c r="A51" s="92"/>
      <c r="B51" s="47"/>
      <c r="C51" s="81"/>
      <c r="D51" s="57"/>
      <c r="E51" s="58"/>
      <c r="F51" s="57"/>
      <c r="G51" s="57"/>
      <c r="H51" s="58"/>
      <c r="I51" s="44"/>
      <c r="J51" s="47"/>
      <c r="K51" s="81"/>
      <c r="L51" s="47"/>
      <c r="M51" s="92"/>
      <c r="N51" s="47"/>
      <c r="O51" s="47"/>
      <c r="P51" s="92"/>
      <c r="Q51" s="47"/>
      <c r="R51" s="64"/>
      <c r="S51" s="105"/>
      <c r="T51" s="106"/>
      <c r="U51" s="107"/>
      <c r="V51" s="106"/>
      <c r="W51" s="106"/>
      <c r="X51" s="107"/>
      <c r="Y51" s="48">
        <v>8</v>
      </c>
      <c r="Z51" s="49" t="str">
        <f>IF(AND(VLOOKUP(R14,NP,12,FALSE)=0,VLOOKUP(R14,NP,22,FALSE)=0),"",IF(VLOOKUP(R14,NP,12,FALSE)=0,VLOOKUP(R14,NP,4,FALSE),IF(VLOOKUP(R14,NP,22,FALSE)=0,VLOOKUP(R14,NP,14,FALSE),"")))</f>
      </c>
      <c r="AA51" s="50" t="str">
        <f>IF(Z51="","",IF(VLOOKUP(R14,NP,12,FALSE)=0,CONCATENATE(VLOOKUP(R14,NP,5,FALSE),"  ",VLOOKUP(R14,NP,6,FALSE)),IF(VLOOKUP(R14,NP,22,FALSE)=0,CONCATENATE(VLOOKUP(R14,NP,15,FALSE),"  ",VLOOKUP(R14,NP,16,FALSE)),"")))</f>
      </c>
      <c r="AB51" s="50"/>
      <c r="AC51" s="51"/>
      <c r="AD51" s="50"/>
      <c r="AE51" s="50"/>
      <c r="AF51" s="51"/>
      <c r="AG51" s="50"/>
      <c r="AH51" s="59"/>
      <c r="AI51" s="53"/>
      <c r="AJ51" s="53"/>
      <c r="AK51" s="53"/>
      <c r="AL51" s="53"/>
      <c r="AM51" s="53"/>
      <c r="AN51" s="53"/>
      <c r="AO51" s="53"/>
      <c r="AP51" s="103"/>
      <c r="AU51" s="39"/>
    </row>
    <row r="52" ht="12" customHeight="1">
      <c r="A52" s="92"/>
      <c r="B52" s="47"/>
      <c r="C52" s="81"/>
      <c r="D52" s="45"/>
      <c r="E52" s="46"/>
      <c r="F52" s="45"/>
      <c r="G52" s="45"/>
      <c r="H52" s="46"/>
      <c r="I52" s="47"/>
      <c r="J52" s="47"/>
      <c r="K52" s="81"/>
      <c r="L52" s="47"/>
      <c r="M52" s="92"/>
      <c r="N52" s="47"/>
      <c r="O52" s="47"/>
      <c r="P52" s="92"/>
      <c r="Q52" s="47"/>
      <c r="R52" s="64"/>
      <c r="S52" s="108"/>
      <c r="T52" s="109"/>
      <c r="U52" s="58"/>
      <c r="V52" s="109"/>
      <c r="W52" s="109"/>
      <c r="X52" s="58"/>
      <c r="Y52" s="44"/>
      <c r="Z52" s="85"/>
      <c r="AA52" s="76" t="str">
        <f>IF(Z51="","",IF(VLOOKUP(R14,NP,12,FALSE)=0,CONCATENATE(VLOOKUP(R14,NP,8,FALSE)," pts - ",VLOOKUP(R14,NP,11,FALSE)),IF(VLOOKUP(R14,NP,22,FALSE)=0,CONCATENATE(VLOOKUP(R14,NP,18,FALSE)," pts - ",VLOOKUP(R14,NP,21,FALSE)),"")))</f>
      </c>
      <c r="AB52" s="76"/>
      <c r="AC52" s="77"/>
      <c r="AD52" s="76"/>
      <c r="AE52" s="76"/>
      <c r="AF52" s="77"/>
      <c r="AG52" s="110"/>
      <c r="AH52" s="63"/>
      <c r="AI52" s="53"/>
      <c r="AJ52" s="53"/>
      <c r="AK52" s="53"/>
      <c r="AL52" s="53"/>
      <c r="AM52" s="53"/>
      <c r="AN52" s="53"/>
      <c r="AO52" s="53"/>
      <c r="AP52" s="103"/>
      <c r="AU52" s="39"/>
    </row>
    <row r="53" ht="12" customHeight="1">
      <c r="A53" s="92"/>
      <c r="B53" s="47"/>
      <c r="C53" s="81"/>
      <c r="D53" s="111"/>
      <c r="E53" s="111"/>
      <c r="F53" s="111"/>
      <c r="G53" s="111"/>
      <c r="H53" s="111"/>
      <c r="I53" s="47"/>
      <c r="J53" s="56"/>
      <c r="K53" s="112"/>
      <c r="L53" s="57"/>
      <c r="M53" s="58"/>
      <c r="N53" s="57"/>
      <c r="O53" s="57"/>
      <c r="P53" s="58"/>
      <c r="Q53" s="44"/>
      <c r="R53" s="64"/>
      <c r="S53" s="113"/>
      <c r="T53" s="114"/>
      <c r="U53" s="111"/>
      <c r="V53" s="114"/>
      <c r="W53" s="114"/>
      <c r="X53" s="111"/>
      <c r="Y53" s="44"/>
      <c r="Z53" s="65">
        <v>12</v>
      </c>
      <c r="AA53" s="66" t="s">
        <v>130</v>
      </c>
      <c r="AB53" s="66"/>
      <c r="AC53" s="67" t="str">
        <f>IF(VLOOKUP(Z53,NP,32,FALSE)="","",IF(VLOOKUP(Z53,NP,32,FALSE)=0,"",VLOOKUP(Z53,NP,32,FALSE)))</f>
      </c>
      <c r="AD53" s="68" t="str">
        <f>IF(VLOOKUP(Z53,NP,33,FALSE)="","",IF(VLOOKUP(Z53,NP,34,FALSE)=2,"",VLOOKUP(Z53,NP,34,FALSE)))</f>
      </c>
      <c r="AE53" s="68"/>
      <c r="AF53" s="69" t="str">
        <f>IF(VLOOKUP(Z53,NP,33,FALSE)="","",IF(VLOOKUP(Z53,NP,33,FALSE)=0,"",VLOOKUP(Z53,NP,33,FALSE)))</f>
      </c>
      <c r="AG53" s="70"/>
      <c r="AH53" s="71" t="str">
        <f>IF(VLOOKUP(Z53,NP,12,FALSE)=1,VLOOKUP(Z53,NP,4,FALSE),IF(VLOOKUP(Z53,NP,22,FALSE)=1,VLOOKUP(Z53,NP,14,FALSE),""))</f>
      </c>
      <c r="AI53" s="50" t="str">
        <f>IF(AH53="","",IF(VLOOKUP(Z53,NP,12,FALSE)=1,CONCATENATE(VLOOKUP(Z53,NP,5,FALSE),"  ",VLOOKUP(Z53,NP,6,FALSE)),IF(VLOOKUP(Z53,NP,22,FALSE)=1,CONCATENATE(VLOOKUP(Z53,NP,15,FALSE),"  ",VLOOKUP(Z53,NP,16,FALSE)),"")))</f>
      </c>
      <c r="AJ53" s="50"/>
      <c r="AK53" s="50"/>
      <c r="AL53" s="50"/>
      <c r="AM53" s="50"/>
      <c r="AN53" s="50"/>
      <c r="AO53" s="50"/>
      <c r="AP53" s="87" t="s">
        <v>134</v>
      </c>
      <c r="AU53" s="39"/>
    </row>
    <row r="54" ht="12" customHeight="1">
      <c r="A54" s="92"/>
      <c r="B54" s="47"/>
      <c r="C54" s="81"/>
      <c r="D54" s="44"/>
      <c r="E54" s="52"/>
      <c r="F54" s="44"/>
      <c r="G54" s="44"/>
      <c r="H54" s="52"/>
      <c r="I54" s="47"/>
      <c r="J54" s="44"/>
      <c r="K54" s="104"/>
      <c r="L54" s="45"/>
      <c r="M54" s="46"/>
      <c r="N54" s="45"/>
      <c r="O54" s="45"/>
      <c r="P54" s="46"/>
      <c r="Q54" s="47"/>
      <c r="R54" s="64"/>
      <c r="S54" s="115"/>
      <c r="T54" s="116"/>
      <c r="U54" s="117"/>
      <c r="V54" s="116"/>
      <c r="W54" s="116"/>
      <c r="X54" s="117"/>
      <c r="Y54" s="44"/>
      <c r="Z54" s="53"/>
      <c r="AA54" s="53"/>
      <c r="AB54" s="53"/>
      <c r="AC54" s="82"/>
      <c r="AD54" s="53"/>
      <c r="AE54" s="53"/>
      <c r="AF54" s="82"/>
      <c r="AG54" s="85"/>
      <c r="AH54" s="73"/>
      <c r="AI54" s="54" t="str">
        <f>IF(AH53="","",IF(VLOOKUP(Z53,NP,12,FALSE)=1,CONCATENATE(VLOOKUP(Z53,NP,8,FALSE)," pts - ",VLOOKUP(Z53,NP,11,FALSE)),IF(VLOOKUP(Z53,NP,22,FALSE)=1,CONCATENATE(VLOOKUP(Z53,NP,18,FALSE)," pts - ",VLOOKUP(Z53,NP,21,FALSE)),"")))</f>
      </c>
      <c r="AJ54" s="54"/>
      <c r="AK54" s="54"/>
      <c r="AL54" s="54"/>
      <c r="AM54" s="54"/>
      <c r="AN54" s="54"/>
      <c r="AO54" s="54"/>
      <c r="AP54" s="103"/>
      <c r="AU54" s="39"/>
    </row>
    <row r="55" ht="12" customHeight="1">
      <c r="A55" s="92"/>
      <c r="B55" s="47"/>
      <c r="C55" s="81"/>
      <c r="D55" s="57"/>
      <c r="E55" s="58"/>
      <c r="F55" s="57"/>
      <c r="G55" s="57"/>
      <c r="H55" s="58"/>
      <c r="I55" s="44"/>
      <c r="J55" s="64"/>
      <c r="K55" s="113"/>
      <c r="L55" s="114"/>
      <c r="M55" s="111"/>
      <c r="N55" s="114"/>
      <c r="O55" s="114"/>
      <c r="P55" s="111"/>
      <c r="Q55" s="47"/>
      <c r="R55" s="64"/>
      <c r="S55" s="118"/>
      <c r="T55" s="91"/>
      <c r="U55" s="119"/>
      <c r="V55" s="91"/>
      <c r="W55" s="91"/>
      <c r="X55" s="119"/>
      <c r="Y55" s="48">
        <v>9</v>
      </c>
      <c r="Z55" s="49" t="str">
        <f>IF(AND(VLOOKUP(R38,NP,12,FALSE)=0,VLOOKUP(R38,NP,22,FALSE)=0),"",IF(VLOOKUP(R38,NP,12,FALSE)=0,VLOOKUP(R38,NP,4,FALSE),IF(VLOOKUP(R38,NP,22,FALSE)=0,VLOOKUP(R38,NP,14,FALSE),"")))</f>
      </c>
      <c r="AA55" s="50" t="str">
        <f>IF(Z55="","",IF(VLOOKUP(R38,NP,12,FALSE)=0,CONCATENATE(VLOOKUP(R38,NP,5,FALSE),"  ",VLOOKUP(R38,NP,6,FALSE)),IF(VLOOKUP(R38,NP,22,FALSE)=0,CONCATENATE(VLOOKUP(R38,NP,15,FALSE),"  ",VLOOKUP(R38,NP,16,FALSE)),"")))</f>
      </c>
      <c r="AB55" s="50"/>
      <c r="AC55" s="51"/>
      <c r="AD55" s="50"/>
      <c r="AE55" s="50"/>
      <c r="AF55" s="51"/>
      <c r="AG55" s="50"/>
      <c r="AH55" s="74"/>
      <c r="AI55" s="54" t="str">
        <f>IF(AH53="","",CONCATENATE(IF(VLOOKUP(Z53,NP,23,FALSE)="","",IF(VLOOKUP(Z53,NP,12,FALSE)=1,VLOOKUP(Z53,NP,23,FALSE),-VLOOKUP(Z53,NP,23,FALSE))),IF(VLOOKUP(Z53,NP,24,FALSE)="","",CONCATENATE(" / ",IF(VLOOKUP(Z53,NP,12,FALSE)=1,VLOOKUP(Z53,NP,24,FALSE),-VLOOKUP(Z53,NP,24,FALSE)))),IF(VLOOKUP(Z53,NP,25,FALSE)="","",CONCATENATE(" / ",IF(VLOOKUP(Z53,NP,12,FALSE)=1,VLOOKUP(Z53,NP,25,FALSE),-VLOOKUP(Z53,NP,25,FALSE)))),IF(VLOOKUP(Z53,NP,26,FALSE)="","",CONCATENATE(" / ",IF(VLOOKUP(Z53,NP,12,FALSE)=1,VLOOKUP(Z53,NP,26,FALSE),-VLOOKUP(Z53,NP,26,FALSE)))),IF(VLOOKUP(Z53,NP,27,FALSE)="","",CONCATENATE(" / ",IF(VLOOKUP(Z53,NP,12,FALSE)=1,VLOOKUP(Z53,NP,27,FALSE),-VLOOKUP(Z53,NP,27,FALSE)))),IF(VLOOKUP(Z53,NP,28)="","",CONCATENATE(" / ",IF(VLOOKUP(Z53,NP,12)=1,VLOOKUP(Z53,NP,28),-VLOOKUP(Z53,NP,28)))),IF(VLOOKUP(Z53,NP,29)="","",CONCATENATE(" / ",IF(VLOOKUP(Z53,NP,12)=1,VLOOKUP(Z53,NP,29),-VLOOKUP(Z53,NP,29))))))</f>
      </c>
      <c r="AJ55" s="54"/>
      <c r="AK55" s="54"/>
      <c r="AL55" s="54"/>
      <c r="AM55" s="54"/>
      <c r="AN55" s="54"/>
      <c r="AO55" s="54"/>
      <c r="AP55" s="103"/>
      <c r="AU55" s="39"/>
    </row>
    <row r="56" ht="12" customHeight="1">
      <c r="A56" s="92"/>
      <c r="B56" s="47"/>
      <c r="C56" s="81"/>
      <c r="D56" s="45"/>
      <c r="E56" s="46"/>
      <c r="F56" s="45"/>
      <c r="G56" s="45"/>
      <c r="H56" s="46"/>
      <c r="I56" s="47"/>
      <c r="J56" s="64"/>
      <c r="K56" s="120"/>
      <c r="L56" s="111"/>
      <c r="M56" s="111"/>
      <c r="N56" s="111"/>
      <c r="O56" s="111"/>
      <c r="P56" s="111"/>
      <c r="Q56" s="47"/>
      <c r="R56" s="64"/>
      <c r="S56" s="53"/>
      <c r="T56" s="53"/>
      <c r="U56" s="82"/>
      <c r="V56" s="53"/>
      <c r="W56" s="53"/>
      <c r="X56" s="82"/>
      <c r="Y56" s="44"/>
      <c r="Z56" s="85"/>
      <c r="AA56" s="76" t="str">
        <f>IF(Z55="","",IF(VLOOKUP(R38,NP,12,FALSE)=0,CONCATENATE(VLOOKUP(R38,NP,8,FALSE)," pts - ",VLOOKUP(R38,NP,11,FALSE)),IF(VLOOKUP(R38,NP,22,FALSE)=0,CONCATENATE(VLOOKUP(R38,NP,18,FALSE)," pts - ",VLOOKUP(R38,NP,21,FALSE)),"")))</f>
      </c>
      <c r="AB56" s="76"/>
      <c r="AC56" s="77"/>
      <c r="AD56" s="76"/>
      <c r="AE56" s="76"/>
      <c r="AF56" s="77"/>
      <c r="AG56" s="76"/>
      <c r="AH56" s="121"/>
      <c r="AI56" s="53"/>
      <c r="AJ56" s="53"/>
      <c r="AK56" s="53"/>
      <c r="AL56" s="53"/>
      <c r="AM56" s="53"/>
      <c r="AN56" s="53"/>
      <c r="AO56" s="85"/>
      <c r="AP56" s="100"/>
      <c r="AU56" s="39"/>
    </row>
    <row r="57" ht="12" customHeight="1">
      <c r="A57" s="92"/>
      <c r="B57" s="47"/>
      <c r="C57" s="81"/>
      <c r="D57" s="57"/>
      <c r="E57" s="58"/>
      <c r="F57" s="57"/>
      <c r="G57" s="57"/>
      <c r="H57" s="58"/>
      <c r="I57" s="44"/>
      <c r="J57" s="64"/>
      <c r="K57" s="101"/>
      <c r="L57" s="44"/>
      <c r="M57" s="52"/>
      <c r="N57" s="44"/>
      <c r="O57" s="44"/>
      <c r="P57" s="52"/>
      <c r="Q57" s="47"/>
      <c r="R57" s="64"/>
      <c r="S57" s="53"/>
      <c r="T57" s="53"/>
      <c r="U57" s="82"/>
      <c r="V57" s="53"/>
      <c r="W57" s="53"/>
      <c r="X57" s="82"/>
      <c r="Y57" s="44"/>
      <c r="Z57" s="59"/>
      <c r="AA57" s="88"/>
      <c r="AB57" s="89"/>
      <c r="AC57" s="90"/>
      <c r="AD57" s="89"/>
      <c r="AE57" s="89"/>
      <c r="AF57" s="90"/>
      <c r="AG57" s="91"/>
      <c r="AH57" s="49" t="str">
        <f>IF(AND(VLOOKUP(Z53,NP,12,FALSE)=0,VLOOKUP(Z53,NP,22,FALSE)=0),"",IF(VLOOKUP(Z53,NP,12,FALSE)=0,VLOOKUP(Z53,NP,4,FALSE),IF(VLOOKUP(Z53,NP,22,FALSE)=0,VLOOKUP(Z53,NP,14,FALSE),"")))</f>
      </c>
      <c r="AI57" s="50" t="str">
        <f>IF(AH57="","",IF(VLOOKUP(Z53,NP,12,FALSE)=0,CONCATENATE(VLOOKUP(Z53,NP,5,FALSE),"  ",VLOOKUP(Z53,NP,6,FALSE)),IF(VLOOKUP(Z53,NP,22,FALSE)=0,CONCATENATE(VLOOKUP(Z53,NP,15,FALSE),"  ",VLOOKUP(Z53,NP,16,FALSE)),"")))</f>
      </c>
      <c r="AJ57" s="50"/>
      <c r="AK57" s="50"/>
      <c r="AL57" s="50"/>
      <c r="AM57" s="50"/>
      <c r="AN57" s="50"/>
      <c r="AO57" s="50"/>
      <c r="AP57" s="87" t="s">
        <v>135</v>
      </c>
      <c r="AU57" s="39"/>
    </row>
    <row r="58" ht="12" customHeight="1">
      <c r="A58" s="92"/>
      <c r="B58" s="47"/>
      <c r="C58" s="81"/>
      <c r="D58" s="45"/>
      <c r="E58" s="46"/>
      <c r="F58" s="45"/>
      <c r="G58" s="45"/>
      <c r="H58" s="46"/>
      <c r="I58" s="47"/>
      <c r="J58" s="64"/>
      <c r="K58" s="101"/>
      <c r="L58" s="44"/>
      <c r="M58" s="52"/>
      <c r="N58" s="44"/>
      <c r="O58" s="44"/>
      <c r="P58" s="52"/>
      <c r="Q58" s="47"/>
      <c r="R58" s="64"/>
      <c r="S58" s="53"/>
      <c r="T58" s="53"/>
      <c r="U58" s="82"/>
      <c r="V58" s="53"/>
      <c r="W58" s="53"/>
      <c r="X58" s="82"/>
      <c r="Y58" s="44"/>
      <c r="Z58" s="59"/>
      <c r="AA58" s="42"/>
      <c r="AB58" s="42"/>
      <c r="AC58" s="43"/>
      <c r="AD58" s="42"/>
      <c r="AE58" s="42"/>
      <c r="AF58" s="43"/>
      <c r="AG58" s="53"/>
      <c r="AH58" s="85"/>
      <c r="AI58" s="54" t="str">
        <f>IF(AH57="","",IF(VLOOKUP(Z53,NP,12,FALSE)=0,CONCATENATE(VLOOKUP(Z53,NP,8,FALSE)," pts - ",VLOOKUP(Z53,NP,11,FALSE)),IF(VLOOKUP(Z53,NP,22,FALSE)=0,CONCATENATE(VLOOKUP(Z53,NP,18,FALSE)," pts - ",VLOOKUP(Z53,NP,21,FALSE)),"")))</f>
      </c>
      <c r="AJ58" s="54"/>
      <c r="AK58" s="54"/>
      <c r="AL58" s="54"/>
      <c r="AM58" s="54"/>
      <c r="AN58" s="54"/>
      <c r="AO58" s="54"/>
      <c r="AP58" s="103"/>
      <c r="AU58" s="39"/>
    </row>
    <row r="59" ht="12" customHeight="1">
      <c r="A59" s="92"/>
      <c r="B59" s="47"/>
      <c r="C59" s="81"/>
      <c r="D59" s="111"/>
      <c r="E59" s="111"/>
      <c r="F59" s="111"/>
      <c r="G59" s="111"/>
      <c r="H59" s="111"/>
      <c r="I59" s="47"/>
      <c r="J59" s="56"/>
      <c r="K59" s="112"/>
      <c r="L59" s="57"/>
      <c r="M59" s="58"/>
      <c r="N59" s="57"/>
      <c r="O59" s="57"/>
      <c r="P59" s="58"/>
      <c r="Q59" s="44"/>
      <c r="R59" s="64"/>
      <c r="S59" s="53"/>
      <c r="T59" s="114"/>
      <c r="U59" s="111"/>
      <c r="V59" s="114"/>
      <c r="W59" s="114"/>
      <c r="X59" s="111"/>
      <c r="Y59" s="44"/>
      <c r="Z59" s="59"/>
      <c r="AU59" s="39"/>
    </row>
    <row r="60" ht="12" customHeight="1">
      <c r="A60" s="92"/>
      <c r="B60" s="47"/>
      <c r="C60" s="81"/>
      <c r="D60" s="44"/>
      <c r="E60" s="52"/>
      <c r="F60" s="44"/>
      <c r="G60" s="44"/>
      <c r="H60" s="52"/>
      <c r="I60" s="47"/>
      <c r="J60" s="64"/>
      <c r="K60" s="104"/>
      <c r="L60" s="45"/>
      <c r="M60" s="46"/>
      <c r="N60" s="45"/>
      <c r="O60" s="45"/>
      <c r="P60" s="46"/>
      <c r="Q60" s="44"/>
      <c r="R60" s="93"/>
      <c r="S60" s="94"/>
      <c r="T60" s="94"/>
      <c r="U60" s="94"/>
      <c r="V60" s="94"/>
      <c r="W60" s="94"/>
      <c r="X60" s="94"/>
      <c r="Y60" s="95"/>
      <c r="Z60" s="93"/>
      <c r="AA60" s="94"/>
      <c r="AB60" s="94"/>
      <c r="AC60" s="94"/>
      <c r="AD60" s="94"/>
      <c r="AE60" s="94"/>
      <c r="AF60" s="94"/>
      <c r="AG60" s="95"/>
      <c r="AU60" s="39"/>
    </row>
    <row r="61" ht="12" customHeight="1">
      <c r="A61" s="92"/>
      <c r="B61" s="47"/>
      <c r="C61" s="81"/>
      <c r="D61" s="44"/>
      <c r="E61" s="52"/>
      <c r="F61" s="44"/>
      <c r="G61" s="44"/>
      <c r="H61" s="52"/>
      <c r="I61" s="47"/>
      <c r="J61" s="64"/>
      <c r="K61" s="104"/>
      <c r="L61" s="45"/>
      <c r="M61" s="46"/>
      <c r="N61" s="45"/>
      <c r="O61" s="45"/>
      <c r="P61" s="46"/>
      <c r="Q61" s="44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2"/>
      <c r="AF61" s="122"/>
      <c r="AG61" s="122"/>
      <c r="AU61" s="39"/>
    </row>
    <row r="62" ht="12" customHeight="1">
      <c r="A62" s="92"/>
      <c r="B62" s="47"/>
      <c r="C62" s="81"/>
      <c r="D62" s="45"/>
      <c r="E62" s="46"/>
      <c r="F62" s="45"/>
      <c r="G62" s="45"/>
      <c r="H62" s="46"/>
      <c r="I62" s="47"/>
      <c r="J62" s="47"/>
      <c r="K62" s="98"/>
      <c r="L62" s="85"/>
      <c r="M62" s="99"/>
      <c r="N62" s="85"/>
      <c r="O62" s="85"/>
      <c r="P62" s="99"/>
      <c r="Q62" s="53"/>
      <c r="R62" s="102" t="s">
        <v>136</v>
      </c>
      <c r="S62" s="102"/>
      <c r="T62" s="102"/>
      <c r="U62" s="102"/>
      <c r="V62" s="102"/>
      <c r="W62" s="102"/>
      <c r="X62" s="102"/>
      <c r="Y62" s="102"/>
      <c r="Z62" s="102" t="s">
        <v>137</v>
      </c>
      <c r="AA62" s="102"/>
      <c r="AB62" s="102"/>
      <c r="AC62" s="102"/>
      <c r="AD62" s="102"/>
      <c r="AE62" s="102"/>
      <c r="AF62" s="102"/>
      <c r="AG62" s="102"/>
      <c r="AH62" s="53"/>
      <c r="AI62" s="53"/>
      <c r="AJ62" s="53"/>
      <c r="AK62" s="53"/>
      <c r="AL62" s="53"/>
      <c r="AM62" s="53"/>
      <c r="AN62" s="53"/>
      <c r="AO62" s="53"/>
      <c r="AP62" s="103"/>
      <c r="AQ62" s="53"/>
      <c r="AR62" s="53"/>
      <c r="AS62" s="53"/>
      <c r="AT62" s="53"/>
      <c r="AU62" s="103"/>
    </row>
    <row r="63" ht="12" customHeight="1">
      <c r="A63" s="92"/>
      <c r="B63" s="47"/>
      <c r="C63" s="81"/>
      <c r="D63" s="57"/>
      <c r="E63" s="58"/>
      <c r="F63" s="57"/>
      <c r="G63" s="57"/>
      <c r="H63" s="58"/>
      <c r="I63" s="44"/>
      <c r="J63" s="47"/>
      <c r="K63" s="123"/>
      <c r="L63" s="124"/>
      <c r="M63" s="125"/>
      <c r="N63" s="124"/>
      <c r="O63" s="124"/>
      <c r="P63" s="125"/>
      <c r="Q63" s="126"/>
      <c r="R63" s="59"/>
      <c r="S63" s="61"/>
      <c r="T63" s="61"/>
      <c r="U63" s="61"/>
      <c r="V63" s="61"/>
      <c r="W63" s="61"/>
      <c r="X63" s="61"/>
      <c r="Y63" s="126"/>
      <c r="Z63" s="127"/>
      <c r="AA63" s="126"/>
      <c r="AB63" s="126"/>
      <c r="AC63" s="128"/>
      <c r="AD63" s="126"/>
      <c r="AE63" s="126"/>
      <c r="AF63" s="128"/>
      <c r="AG63" s="126"/>
      <c r="AH63" s="127"/>
      <c r="AI63" s="126"/>
      <c r="AJ63" s="126"/>
      <c r="AK63" s="126"/>
      <c r="AL63" s="126"/>
      <c r="AM63" s="126"/>
      <c r="AN63" s="126"/>
      <c r="AO63" s="126"/>
      <c r="AP63" s="103"/>
      <c r="AQ63" s="53"/>
      <c r="AR63" s="53"/>
      <c r="AS63" s="53"/>
      <c r="AT63" s="53"/>
      <c r="AU63" s="103"/>
    </row>
    <row r="64" ht="12" customHeight="1">
      <c r="A64" s="92"/>
      <c r="B64" s="47"/>
      <c r="C64" s="81"/>
      <c r="D64" s="45"/>
      <c r="E64" s="46"/>
      <c r="F64" s="45"/>
      <c r="G64" s="45"/>
      <c r="H64" s="46"/>
      <c r="I64" s="47"/>
      <c r="J64" s="47"/>
      <c r="K64" s="129"/>
      <c r="L64" s="130"/>
      <c r="M64" s="131"/>
      <c r="N64" s="130"/>
      <c r="O64" s="130"/>
      <c r="P64" s="131"/>
      <c r="Q64" s="48">
        <v>4</v>
      </c>
      <c r="R64" s="49" t="str">
        <f>IF(AND(VLOOKUP(J8,NP,12,FALSE)=0,VLOOKUP(J8,NP,22,FALSE)=0),"",IF(VLOOKUP(J8,NP,12,FALSE)=0,VLOOKUP(J8,NP,4,FALSE),IF(VLOOKUP(J8,NP,22,FALSE)=0,VLOOKUP(J8,NP,14,FALSE),"")))</f>
      </c>
      <c r="S64" s="50" t="str">
        <f>IF(R64="","",IF(VLOOKUP(J8,NP,12,FALSE)=0,CONCATENATE(VLOOKUP(J8,NP,5,FALSE),"  ",VLOOKUP(J8,NP,6,FALSE)),IF(VLOOKUP(J8,NP,22,FALSE)=0,CONCATENATE(VLOOKUP(J8,NP,15,FALSE),"  ",VLOOKUP(J8,NP,16,FALSE)),"")))</f>
      </c>
      <c r="T64" s="50"/>
      <c r="U64" s="51"/>
      <c r="V64" s="50"/>
      <c r="W64" s="50"/>
      <c r="X64" s="51"/>
      <c r="Y64" s="50"/>
      <c r="Z64" s="59"/>
      <c r="AA64" s="53"/>
      <c r="AB64" s="53"/>
      <c r="AC64" s="82"/>
      <c r="AD64" s="53"/>
      <c r="AE64" s="53"/>
      <c r="AF64" s="82"/>
      <c r="AG64" s="53"/>
      <c r="AH64" s="59"/>
      <c r="AI64" s="53"/>
      <c r="AJ64" s="53"/>
      <c r="AK64" s="53"/>
      <c r="AL64" s="53"/>
      <c r="AM64" s="53"/>
      <c r="AN64" s="53"/>
      <c r="AO64" s="53"/>
      <c r="AP64" s="103"/>
      <c r="AQ64" s="53"/>
      <c r="AR64" s="53"/>
      <c r="AS64" s="53"/>
      <c r="AT64" s="53"/>
      <c r="AU64" s="103"/>
    </row>
    <row r="65" ht="12" customHeight="1">
      <c r="A65" s="92"/>
      <c r="B65" s="47"/>
      <c r="C65" s="81"/>
      <c r="D65" s="111"/>
      <c r="E65" s="111"/>
      <c r="F65" s="111"/>
      <c r="G65" s="111"/>
      <c r="H65" s="111"/>
      <c r="I65" s="47"/>
      <c r="J65" s="56"/>
      <c r="K65" s="123"/>
      <c r="L65" s="124"/>
      <c r="M65" s="125"/>
      <c r="N65" s="124"/>
      <c r="O65" s="124"/>
      <c r="P65" s="125"/>
      <c r="Q65" s="126"/>
      <c r="R65" s="85"/>
      <c r="S65" s="76" t="str">
        <f>IF(R64="","",IF(VLOOKUP(J8,NP,12,FALSE)=0,CONCATENATE(VLOOKUP(J8,NP,8,FALSE)," pts - ",VLOOKUP(J8,NP,11,FALSE)),IF(VLOOKUP(J8,NP,22,FALSE)=0,CONCATENATE(VLOOKUP(J8,NP,18,FALSE)," pts - ",VLOOKUP(J8,NP,21,FALSE)),"")))</f>
      </c>
      <c r="T65" s="76"/>
      <c r="U65" s="77"/>
      <c r="V65" s="76"/>
      <c r="W65" s="76"/>
      <c r="X65" s="77"/>
      <c r="Y65" s="110"/>
      <c r="Z65" s="63">
        <v>5</v>
      </c>
      <c r="AA65" s="1"/>
      <c r="AB65" s="4"/>
      <c r="AC65" s="23"/>
      <c r="AD65" s="4"/>
      <c r="AE65" s="4"/>
      <c r="AF65" s="23"/>
      <c r="AG65" s="72"/>
      <c r="AH65" s="59"/>
      <c r="AI65" s="53"/>
      <c r="AJ65" s="53"/>
      <c r="AK65" s="53"/>
      <c r="AL65" s="53"/>
      <c r="AM65" s="53"/>
      <c r="AN65" s="53"/>
      <c r="AO65" s="53"/>
      <c r="AP65" s="103"/>
      <c r="AQ65" s="53"/>
      <c r="AR65" s="53"/>
      <c r="AS65" s="53"/>
      <c r="AT65" s="53"/>
      <c r="AU65" s="103"/>
    </row>
    <row r="66" ht="12" customHeight="1">
      <c r="A66" s="92"/>
      <c r="B66" s="47"/>
      <c r="C66" s="81"/>
      <c r="D66" s="44"/>
      <c r="E66" s="52"/>
      <c r="F66" s="44"/>
      <c r="G66" s="44"/>
      <c r="H66" s="52"/>
      <c r="I66" s="47"/>
      <c r="J66" s="44"/>
      <c r="K66" s="123"/>
      <c r="L66" s="124"/>
      <c r="M66" s="125"/>
      <c r="N66" s="124"/>
      <c r="O66" s="124"/>
      <c r="P66" s="125"/>
      <c r="Q66" s="126"/>
      <c r="R66" s="65">
        <v>13</v>
      </c>
      <c r="S66" s="66" t="s">
        <v>130</v>
      </c>
      <c r="T66" s="66"/>
      <c r="U66" s="67" t="str">
        <f>IF(VLOOKUP(R66,NP,32,FALSE)="","",IF(VLOOKUP(R66,NP,32,FALSE)=0,"",VLOOKUP(R66,NP,32,FALSE)))</f>
      </c>
      <c r="V66" s="68" t="str">
        <f>IF(VLOOKUP(R66,NP,33,FALSE)="","",IF(VLOOKUP(R66,NP,34,FALSE)=2,"",VLOOKUP(R66,NP,34,FALSE)))</f>
      </c>
      <c r="W66" s="68"/>
      <c r="X66" s="69" t="str">
        <f>IF(VLOOKUP(R66,NP,33,FALSE)="","",IF(VLOOKUP(R66,NP,33,FALSE)=0,"",VLOOKUP(R66,NP,33,FALSE)))</f>
      </c>
      <c r="Y66" s="70"/>
      <c r="Z66" s="71" t="str">
        <f>IF(VLOOKUP(Z69,NP,4,FALSE)=0,"",VLOOKUP(Z69,NP,4,FALSE))</f>
      </c>
      <c r="AA66" s="50" t="str">
        <f>IF(Z66="","",CONCATENATE(VLOOKUP(Z69,NP,5,FALSE),"  ",VLOOKUP(Z69,NP,6,FALSE)))</f>
      </c>
      <c r="AB66" s="50"/>
      <c r="AC66" s="51"/>
      <c r="AD66" s="50"/>
      <c r="AE66" s="50"/>
      <c r="AF66" s="51"/>
      <c r="AG66" s="50"/>
      <c r="AH66" s="59"/>
      <c r="AI66" s="53"/>
      <c r="AJ66" s="53"/>
      <c r="AK66" s="53"/>
      <c r="AL66" s="53"/>
      <c r="AM66" s="53"/>
      <c r="AN66" s="53"/>
      <c r="AO66" s="53"/>
      <c r="AP66" s="103"/>
      <c r="AQ66" s="53"/>
      <c r="AR66" s="53"/>
      <c r="AS66" s="53"/>
      <c r="AT66" s="53"/>
      <c r="AU66" s="103"/>
    </row>
    <row r="67" ht="12" customHeight="1">
      <c r="A67" s="92"/>
      <c r="B67" s="47"/>
      <c r="C67" s="81"/>
      <c r="D67" s="57"/>
      <c r="E67" s="58"/>
      <c r="F67" s="57"/>
      <c r="G67" s="57"/>
      <c r="H67" s="58"/>
      <c r="I67" s="44"/>
      <c r="J67" s="64"/>
      <c r="K67" s="123"/>
      <c r="L67" s="124"/>
      <c r="M67" s="125"/>
      <c r="N67" s="124"/>
      <c r="O67" s="124"/>
      <c r="P67" s="125"/>
      <c r="Q67" s="126"/>
      <c r="R67" s="53"/>
      <c r="S67" s="53"/>
      <c r="T67" s="53"/>
      <c r="U67" s="82"/>
      <c r="V67" s="53"/>
      <c r="W67" s="53"/>
      <c r="X67" s="82"/>
      <c r="Y67" s="85"/>
      <c r="Z67" s="73"/>
      <c r="AA67" s="76" t="str">
        <f>IF(Z66="","",CONCATENATE(VLOOKUP(Z69,NP,8,FALSE)," pts - ",VLOOKUP(Z69,NP,11,FALSE)))</f>
      </c>
      <c r="AB67" s="76"/>
      <c r="AC67" s="77"/>
      <c r="AD67" s="76"/>
      <c r="AE67" s="76"/>
      <c r="AF67" s="77"/>
      <c r="AG67" s="110"/>
      <c r="AH67" s="74"/>
      <c r="AI67" s="53"/>
      <c r="AJ67" s="53"/>
      <c r="AK67" s="53"/>
      <c r="AL67" s="53"/>
      <c r="AM67" s="53"/>
      <c r="AN67" s="53"/>
      <c r="AO67" s="53"/>
      <c r="AP67" s="132"/>
      <c r="AQ67" s="53"/>
      <c r="AR67" s="53"/>
      <c r="AS67" s="53"/>
      <c r="AT67" s="53"/>
      <c r="AU67" s="103"/>
    </row>
    <row r="68" ht="12" customHeight="1">
      <c r="A68" s="92"/>
      <c r="B68" s="47"/>
      <c r="C68" s="81"/>
      <c r="D68" s="45"/>
      <c r="E68" s="46"/>
      <c r="F68" s="45"/>
      <c r="G68" s="45"/>
      <c r="H68" s="46"/>
      <c r="I68" s="47"/>
      <c r="J68" s="64"/>
      <c r="K68" s="129"/>
      <c r="L68" s="130"/>
      <c r="M68" s="131"/>
      <c r="N68" s="130"/>
      <c r="O68" s="130"/>
      <c r="P68" s="131"/>
      <c r="Q68" s="48">
        <v>5</v>
      </c>
      <c r="R68" s="49" t="str">
        <f>IF(AND(VLOOKUP(J20,NP,12,FALSE)=0,VLOOKUP(J20,NP,22,FALSE)=0),"",IF(VLOOKUP(J20,NP,12,FALSE)=0,VLOOKUP(J20,NP,4,FALSE),IF(VLOOKUP(J20,NP,22,FALSE)=0,VLOOKUP(J20,NP,14,FALSE),"")))</f>
      </c>
      <c r="S68" s="50" t="str">
        <f>IF(R68="","",IF(VLOOKUP(J20,NP,12,FALSE)=0,CONCATENATE(VLOOKUP(J20,NP,5,FALSE),"  ",VLOOKUP(J20,NP,6,FALSE)),IF(VLOOKUP(J20,NP,22,FALSE)=0,CONCATENATE(VLOOKUP(J20,NP,15,FALSE),"  ",VLOOKUP(J20,NP,16,FALSE)),"")))</f>
      </c>
      <c r="T68" s="50"/>
      <c r="U68" s="51"/>
      <c r="V68" s="50"/>
      <c r="W68" s="50"/>
      <c r="X68" s="51"/>
      <c r="Y68" s="50"/>
      <c r="Z68" s="74"/>
      <c r="AA68" s="54" t="str">
        <f>IF(Z66="","",CONCATENATE(IF(VLOOKUP(R66,NP,23,FALSE)="","",IF(VLOOKUP(R66,NP,12,FALSE)=1,VLOOKUP(R66,NP,23,FALSE),-VLOOKUP(R66,NP,23,FALSE))),IF(VLOOKUP(R66,NP,24,FALSE)="","",CONCATENATE(" / ",IF(VLOOKUP(R66,NP,12,FALSE)=1,VLOOKUP(R66,NP,24,FALSE),-VLOOKUP(R66,NP,24,FALSE)))),IF(VLOOKUP(R66,NP,25,FALSE)="","",CONCATENATE(" / ",IF(VLOOKUP(R66,NP,12,FALSE)=1,VLOOKUP(R66,NP,25,FALSE),-VLOOKUP(R66,NP,25,FALSE)))),IF(VLOOKUP(R66,NP,26,FALSE)="","",CONCATENATE(" / ",IF(VLOOKUP(R66,NP,12,FALSE)=1,VLOOKUP(R66,NP,26,FALSE),-VLOOKUP(R66,NP,26,FALSE)))),IF(VLOOKUP(R66,NP,27,FALSE)="","",CONCATENATE(" / ",IF(VLOOKUP(R66,NP,12,FALSE)=1,VLOOKUP(R66,NP,27,FALSE),-VLOOKUP(R66,NP,27,FALSE)))),IF(VLOOKUP(R66,NP,28)="","",CONCATENATE(" / ",IF(VLOOKUP(R66,NP,12)=1,VLOOKUP(R66,NP,28),-VLOOKUP(R66,NP,28)))),IF(VLOOKUP(R66,NP,29)="","",CONCATENATE(" / ",IF(VLOOKUP(R66,NP,12)=1,VLOOKUP(R66,NP,29),-VLOOKUP(R66,NP,29))))))</f>
      </c>
      <c r="AB68" s="54"/>
      <c r="AC68" s="40"/>
      <c r="AD68" s="54"/>
      <c r="AE68" s="54"/>
      <c r="AF68" s="40"/>
      <c r="AG68" s="133"/>
      <c r="AH68" s="74"/>
      <c r="AI68" s="53"/>
      <c r="AJ68" s="53"/>
      <c r="AK68" s="53"/>
      <c r="AL68" s="53"/>
      <c r="AM68" s="53"/>
      <c r="AN68" s="53"/>
      <c r="AO68" s="53"/>
      <c r="AP68" s="132"/>
      <c r="AQ68" s="53"/>
      <c r="AR68" s="53"/>
      <c r="AS68" s="53"/>
      <c r="AT68" s="53"/>
      <c r="AU68" s="103"/>
    </row>
    <row r="69" ht="12" customHeight="1">
      <c r="A69" s="92"/>
      <c r="B69" s="47"/>
      <c r="C69" s="81"/>
      <c r="D69" s="57"/>
      <c r="E69" s="58"/>
      <c r="F69" s="57"/>
      <c r="G69" s="57"/>
      <c r="H69" s="58"/>
      <c r="I69" s="44"/>
      <c r="J69" s="64"/>
      <c r="K69" s="123"/>
      <c r="L69" s="124"/>
      <c r="M69" s="125"/>
      <c r="N69" s="124"/>
      <c r="O69" s="124"/>
      <c r="P69" s="125"/>
      <c r="Q69" s="126"/>
      <c r="R69" s="85"/>
      <c r="S69" s="76" t="str">
        <f>IF(R68="","",IF(VLOOKUP(J20,NP,12,FALSE)=0,CONCATENATE(VLOOKUP(J20,NP,8,FALSE)," pts - ",VLOOKUP(J20,NP,11,FALSE)),IF(VLOOKUP(J20,NP,22,FALSE)=0,CONCATENATE(VLOOKUP(J20,NP,18,FALSE)," pts - ",VLOOKUP(J20,NP,21,FALSE)),"")))</f>
      </c>
      <c r="T69" s="76"/>
      <c r="U69" s="77"/>
      <c r="V69" s="76"/>
      <c r="W69" s="76"/>
      <c r="X69" s="77"/>
      <c r="Y69" s="76"/>
      <c r="Z69" s="65">
        <v>15</v>
      </c>
      <c r="AA69" s="66" t="s">
        <v>130</v>
      </c>
      <c r="AB69" s="66"/>
      <c r="AC69" s="67" t="str">
        <f>IF(VLOOKUP(Z69,NP,32,FALSE)="","",IF(VLOOKUP(Z69,NP,32,FALSE)=0,"",VLOOKUP(Z69,NP,32,FALSE)))</f>
      </c>
      <c r="AD69" s="68" t="str">
        <f>IF(VLOOKUP(Z69,NP,33,FALSE)="","",IF(VLOOKUP(Z69,NP,34,FALSE)=2,"",VLOOKUP(Z69,NP,34,FALSE)))</f>
      </c>
      <c r="AE69" s="68"/>
      <c r="AF69" s="69" t="str">
        <f>IF(VLOOKUP(Z69,NP,33,FALSE)="","",IF(VLOOKUP(Z69,NP,33,FALSE)=0,"",VLOOKUP(Z69,NP,33,FALSE)))</f>
      </c>
      <c r="AG69" s="70"/>
      <c r="AH69" s="71" t="str">
        <f>IF(VLOOKUP(Z69,NP,12,FALSE)=1,VLOOKUP(Z69,NP,4,FALSE),IF(VLOOKUP(Z69,NP,22,FALSE)=1,VLOOKUP(Z69,NP,14,FALSE),""))</f>
      </c>
      <c r="AI69" s="50" t="str">
        <f>IF(AH69="","",IF(VLOOKUP(Z69,NP,12,FALSE)=1,CONCATENATE(VLOOKUP(Z69,NP,5,FALSE),"  ",VLOOKUP(Z69,NP,6,FALSE)),IF(VLOOKUP(Z69,NP,22,FALSE)=1,CONCATENATE(VLOOKUP(Z69,NP,15,FALSE),"  ",VLOOKUP(Z69,NP,16,FALSE)),"")))</f>
      </c>
      <c r="AJ69" s="50"/>
      <c r="AK69" s="50"/>
      <c r="AL69" s="50"/>
      <c r="AM69" s="50"/>
      <c r="AN69" s="50"/>
      <c r="AO69" s="50"/>
      <c r="AP69" s="87" t="s">
        <v>138</v>
      </c>
      <c r="AQ69" s="53"/>
      <c r="AR69" s="53"/>
      <c r="AS69" s="53"/>
      <c r="AT69" s="53"/>
      <c r="AU69" s="103"/>
    </row>
    <row r="70" ht="12" customHeight="1">
      <c r="A70" s="92"/>
      <c r="B70" s="47"/>
      <c r="C70" s="81"/>
      <c r="D70" s="45"/>
      <c r="E70" s="46"/>
      <c r="F70" s="45"/>
      <c r="G70" s="45"/>
      <c r="H70" s="46"/>
      <c r="I70" s="47"/>
      <c r="J70" s="64"/>
      <c r="K70" s="129"/>
      <c r="L70" s="130"/>
      <c r="M70" s="131"/>
      <c r="N70" s="130"/>
      <c r="O70" s="130"/>
      <c r="P70" s="131"/>
      <c r="Q70" s="48">
        <v>12</v>
      </c>
      <c r="R70" s="49" t="str">
        <f>IF(AND(VLOOKUP(J32,NP,12,FALSE)=0,VLOOKUP(J32,NP,22,FALSE)=0),"",IF(VLOOKUP(J32,NP,12,FALSE)=0,VLOOKUP(J32,NP,4,FALSE),IF(VLOOKUP(J32,NP,22,FALSE)=0,VLOOKUP(J32,NP,14,FALSE),"")))</f>
      </c>
      <c r="S70" s="50" t="str">
        <f>IF(R70="","",IF(VLOOKUP(J32,NP,12,FALSE)=0,CONCATENATE(VLOOKUP(J32,NP,5,FALSE),"  ",VLOOKUP(J32,NP,6,FALSE)),IF(VLOOKUP(J32,NP,22,FALSE)=0,CONCATENATE(VLOOKUP(J32,NP,15,FALSE),"  ",VLOOKUP(J32,NP,16,FALSE)),"")))</f>
      </c>
      <c r="T70" s="50"/>
      <c r="U70" s="51"/>
      <c r="V70" s="50"/>
      <c r="W70" s="50"/>
      <c r="X70" s="51"/>
      <c r="Y70" s="50"/>
      <c r="Z70" s="59"/>
      <c r="AA70" s="53"/>
      <c r="AB70" s="53"/>
      <c r="AC70" s="82"/>
      <c r="AD70" s="53"/>
      <c r="AE70" s="53"/>
      <c r="AF70" s="82"/>
      <c r="AG70" s="85"/>
      <c r="AH70" s="73"/>
      <c r="AI70" s="54" t="str">
        <f>IF(AH69="","",IF(VLOOKUP(Z69,NP,12,FALSE)=1,CONCATENATE(VLOOKUP(Z69,NP,8,FALSE)," pts - ",VLOOKUP(Z69,NP,11,FALSE)),IF(VLOOKUP(Z69,NP,22,FALSE)=1,CONCATENATE(VLOOKUP(Z69,NP,18,FALSE)," pts - ",VLOOKUP(Z69,NP,21,FALSE)),"")))</f>
      </c>
      <c r="AJ70" s="54"/>
      <c r="AK70" s="54"/>
      <c r="AL70" s="54"/>
      <c r="AM70" s="54"/>
      <c r="AN70" s="54"/>
      <c r="AO70" s="54"/>
      <c r="AP70" s="132"/>
      <c r="AQ70" s="53"/>
      <c r="AR70" s="53"/>
      <c r="AS70" s="53"/>
      <c r="AT70" s="53"/>
      <c r="AU70" s="103"/>
    </row>
    <row r="71" ht="12" customHeight="1">
      <c r="A71" s="92"/>
      <c r="B71" s="47"/>
      <c r="C71" s="81"/>
      <c r="D71" s="111"/>
      <c r="E71" s="111"/>
      <c r="F71" s="111"/>
      <c r="G71" s="111"/>
      <c r="H71" s="111"/>
      <c r="I71" s="47"/>
      <c r="J71" s="56"/>
      <c r="K71" s="123"/>
      <c r="L71" s="124"/>
      <c r="M71" s="125"/>
      <c r="N71" s="124"/>
      <c r="O71" s="124"/>
      <c r="P71" s="125"/>
      <c r="Q71" s="126"/>
      <c r="R71" s="85"/>
      <c r="S71" s="76" t="str">
        <f>IF(R70="","",IF(VLOOKUP(J32,NP,12,FALSE)=0,CONCATENATE(VLOOKUP(J32,NP,8,FALSE)," pts - ",VLOOKUP(J32,NP,11,FALSE)),IF(VLOOKUP(J32,NP,22,FALSE)=0,CONCATENATE(VLOOKUP(J32,NP,18,FALSE)," pts - ",VLOOKUP(J32,NP,21,FALSE)),"")))</f>
      </c>
      <c r="T71" s="76"/>
      <c r="U71" s="77"/>
      <c r="V71" s="76"/>
      <c r="W71" s="76"/>
      <c r="X71" s="77"/>
      <c r="Y71" s="110"/>
      <c r="Z71" s="5"/>
      <c r="AA71" s="1"/>
      <c r="AB71" s="4"/>
      <c r="AC71" s="23"/>
      <c r="AD71" s="4"/>
      <c r="AE71" s="4"/>
      <c r="AF71" s="23"/>
      <c r="AG71" s="72"/>
      <c r="AH71" s="74"/>
      <c r="AI71" s="54" t="str">
        <f>IF(AH69="","",CONCATENATE(IF(VLOOKUP(Z69,NP,23,FALSE)="","",IF(VLOOKUP(Z69,NP,12,FALSE)=1,VLOOKUP(Z69,NP,23,FALSE),-VLOOKUP(Z69,NP,23,FALSE))),IF(VLOOKUP(Z69,NP,24,FALSE)="","",CONCATENATE(" / ",IF(VLOOKUP(Z69,NP,12,FALSE)=1,VLOOKUP(Z69,NP,24,FALSE),-VLOOKUP(Z69,NP,24,FALSE)))),IF(VLOOKUP(Z69,NP,25,FALSE)="","",CONCATENATE(" / ",IF(VLOOKUP(Z69,NP,12,FALSE)=1,VLOOKUP(Z69,NP,25,FALSE),-VLOOKUP(Z69,NP,25,FALSE)))),IF(VLOOKUP(Z69,NP,26,FALSE)="","",CONCATENATE(" / ",IF(VLOOKUP(Z69,NP,12,FALSE)=1,VLOOKUP(Z69,NP,26,FALSE),-VLOOKUP(Z69,NP,26,FALSE)))),IF(VLOOKUP(Z69,NP,27,FALSE)="","",CONCATENATE(" / ",IF(VLOOKUP(Z69,NP,12,FALSE)=1,VLOOKUP(Z69,NP,27,FALSE),-VLOOKUP(Z69,NP,27,FALSE)))),IF(VLOOKUP(Z69,NP,28)="","",CONCATENATE(" / ",IF(VLOOKUP(Z69,NP,12)=1,VLOOKUP(Z69,NP,28),-VLOOKUP(Z69,NP,28)))),IF(VLOOKUP(Z69,NP,29)="","",CONCATENATE(" / ",IF(VLOOKUP(Z69,NP,12)=1,VLOOKUP(Z69,NP,29),-VLOOKUP(Z69,NP,29))))))</f>
      </c>
      <c r="AJ71" s="54"/>
      <c r="AK71" s="54"/>
      <c r="AL71" s="54"/>
      <c r="AM71" s="54"/>
      <c r="AN71" s="54"/>
      <c r="AO71" s="54"/>
      <c r="AP71" s="132"/>
      <c r="AQ71" s="53"/>
      <c r="AR71" s="53"/>
      <c r="AS71" s="53"/>
      <c r="AT71" s="53"/>
      <c r="AU71" s="103"/>
    </row>
    <row r="72" ht="12" customHeight="1">
      <c r="A72" s="92"/>
      <c r="B72" s="47"/>
      <c r="C72" s="81"/>
      <c r="D72" s="44"/>
      <c r="E72" s="52"/>
      <c r="F72" s="44"/>
      <c r="G72" s="44"/>
      <c r="H72" s="52"/>
      <c r="I72" s="47"/>
      <c r="J72" s="64"/>
      <c r="K72" s="123"/>
      <c r="L72" s="124"/>
      <c r="M72" s="125"/>
      <c r="N72" s="124"/>
      <c r="O72" s="124"/>
      <c r="P72" s="125"/>
      <c r="Q72" s="126"/>
      <c r="R72" s="65">
        <v>14</v>
      </c>
      <c r="S72" s="66" t="s">
        <v>130</v>
      </c>
      <c r="T72" s="66"/>
      <c r="U72" s="67" t="str">
        <f>IF(VLOOKUP(R72,NP,32,FALSE)="","",IF(VLOOKUP(R72,NP,32,FALSE)=0,"",VLOOKUP(R72,NP,32,FALSE)))</f>
      </c>
      <c r="V72" s="68" t="str">
        <f>IF(VLOOKUP(R72,NP,33,FALSE)="","",IF(VLOOKUP(R72,NP,34,FALSE)=2,"",VLOOKUP(R72,NP,34,FALSE)))</f>
      </c>
      <c r="W72" s="68"/>
      <c r="X72" s="69" t="str">
        <f>IF(VLOOKUP(R72,NP,33,FALSE)="","",IF(VLOOKUP(R72,NP,33,FALSE)=0,"",VLOOKUP(R72,NP,33,FALSE)))</f>
      </c>
      <c r="Y72" s="70"/>
      <c r="Z72" s="71" t="str">
        <f>IF(VLOOKUP(Z69,NP,14,FALSE)=0,"",VLOOKUP(Z69,NP,14,FALSE))</f>
      </c>
      <c r="AA72" s="50" t="str">
        <f>IF(Z72="","",CONCATENATE(VLOOKUP(Z69,NP,15,FALSE),"  ",VLOOKUP(Z69,NP,16,FALSE)))</f>
      </c>
      <c r="AB72" s="50"/>
      <c r="AC72" s="51"/>
      <c r="AD72" s="50"/>
      <c r="AE72" s="50"/>
      <c r="AF72" s="51"/>
      <c r="AG72" s="50"/>
      <c r="AH72" s="74"/>
      <c r="AI72" s="53"/>
      <c r="AJ72" s="53"/>
      <c r="AK72" s="53"/>
      <c r="AL72" s="53"/>
      <c r="AM72" s="53"/>
      <c r="AN72" s="53"/>
      <c r="AO72" s="85"/>
      <c r="AP72" s="132"/>
      <c r="AQ72" s="53"/>
      <c r="AR72" s="53"/>
      <c r="AS72" s="53"/>
      <c r="AT72" s="53"/>
      <c r="AU72" s="103"/>
    </row>
    <row r="73" ht="12" customHeight="1">
      <c r="A73" s="92"/>
      <c r="B73" s="47"/>
      <c r="C73" s="81"/>
      <c r="D73" s="57"/>
      <c r="E73" s="58"/>
      <c r="F73" s="57"/>
      <c r="G73" s="57"/>
      <c r="H73" s="58"/>
      <c r="I73" s="44"/>
      <c r="J73" s="47"/>
      <c r="K73" s="123"/>
      <c r="L73" s="124"/>
      <c r="M73" s="125"/>
      <c r="N73" s="124"/>
      <c r="O73" s="124"/>
      <c r="P73" s="125"/>
      <c r="Q73" s="126"/>
      <c r="R73" s="53"/>
      <c r="S73" s="53"/>
      <c r="T73" s="53"/>
      <c r="U73" s="82"/>
      <c r="V73" s="53"/>
      <c r="W73" s="53"/>
      <c r="X73" s="82"/>
      <c r="Y73" s="85"/>
      <c r="Z73" s="63">
        <v>12</v>
      </c>
      <c r="AA73" s="76" t="str">
        <f>IF(Z72="","",CONCATENATE(VLOOKUP(Z69,NP,18,FALSE)," pts - ",VLOOKUP(Z69,NP,21,FALSE)))</f>
      </c>
      <c r="AB73" s="76"/>
      <c r="AC73" s="77"/>
      <c r="AD73" s="76"/>
      <c r="AE73" s="76"/>
      <c r="AF73" s="77"/>
      <c r="AG73" s="76"/>
      <c r="AH73" s="59"/>
      <c r="AI73" s="53"/>
      <c r="AJ73" s="53"/>
      <c r="AK73" s="53"/>
      <c r="AL73" s="53"/>
      <c r="AM73" s="53"/>
      <c r="AN73" s="53"/>
      <c r="AO73" s="44"/>
      <c r="AP73" s="132"/>
      <c r="AQ73" s="53"/>
      <c r="AR73" s="53"/>
      <c r="AS73" s="53"/>
      <c r="AT73" s="53"/>
      <c r="AU73" s="103"/>
    </row>
    <row r="74" ht="12" customHeight="1">
      <c r="A74" s="92"/>
      <c r="B74" s="47"/>
      <c r="C74" s="81"/>
      <c r="D74" s="45"/>
      <c r="E74" s="46"/>
      <c r="F74" s="45"/>
      <c r="G74" s="45"/>
      <c r="H74" s="46"/>
      <c r="I74" s="47"/>
      <c r="J74" s="47"/>
      <c r="K74" s="129"/>
      <c r="L74" s="130"/>
      <c r="M74" s="131"/>
      <c r="N74" s="130"/>
      <c r="O74" s="130"/>
      <c r="P74" s="131"/>
      <c r="Q74" s="48">
        <v>13</v>
      </c>
      <c r="R74" s="49" t="str">
        <f>IF(AND(VLOOKUP(J44,NP,12,FALSE)=0,VLOOKUP(J44,NP,22,FALSE)=0),"",IF(VLOOKUP(J44,NP,12,FALSE)=0,VLOOKUP(J44,NP,4,FALSE),IF(VLOOKUP(J44,NP,22,FALSE)=0,VLOOKUP(J44,NP,14,FALSE),"")))</f>
      </c>
      <c r="S74" s="50" t="str">
        <f>IF(R74="","",IF(VLOOKUP(J44,NP,12,FALSE)=0,CONCATENATE(VLOOKUP(J44,NP,5,FALSE),"  ",VLOOKUP(J44,NP,6,FALSE)),IF(VLOOKUP(J44,NP,22,FALSE)=0,CONCATENATE(VLOOKUP(J44,NP,15,FALSE),"  ",VLOOKUP(J44,NP,16,FALSE)),"")))</f>
      </c>
      <c r="T74" s="50"/>
      <c r="U74" s="51"/>
      <c r="V74" s="50"/>
      <c r="W74" s="50"/>
      <c r="X74" s="51"/>
      <c r="Y74" s="50"/>
      <c r="Z74" s="74"/>
      <c r="AA74" s="54" t="str">
        <f>IF(Z72="","",CONCATENATE(IF(VLOOKUP(R72,NP,23,FALSE)="","",IF(VLOOKUP(R72,NP,12,FALSE)=1,VLOOKUP(R72,NP,23,FALSE),-VLOOKUP(R72,NP,23,FALSE))),IF(VLOOKUP(R72,NP,24,FALSE)="","",CONCATENATE(" / ",IF(VLOOKUP(R72,NP,12,FALSE)=1,VLOOKUP(R72,NP,24,FALSE),-VLOOKUP(R72,NP,24,FALSE)))),IF(VLOOKUP(R72,NP,25,FALSE)="","",CONCATENATE(" / ",IF(VLOOKUP(R72,NP,12,FALSE)=1,VLOOKUP(R72,NP,25,FALSE),-VLOOKUP(R72,NP,25,FALSE)))),IF(VLOOKUP(R72,NP,26,FALSE)="","",CONCATENATE(" / ",IF(VLOOKUP(R72,NP,12,FALSE)=1,VLOOKUP(R72,NP,26,FALSE),-VLOOKUP(R72,NP,26,FALSE)))),IF(VLOOKUP(R72,NP,27,FALSE)="","",CONCATENATE(" / ",IF(VLOOKUP(R72,NP,12,FALSE)=1,VLOOKUP(R72,NP,27,FALSE),-VLOOKUP(R72,NP,27,FALSE)))),IF(VLOOKUP(R72,NP,28)="","",CONCATENATE(" / ",IF(VLOOKUP(R72,NP,12)=1,VLOOKUP(R72,NP,28),-VLOOKUP(R72,NP,28)))),IF(VLOOKUP(R72,NP,29)="","",CONCATENATE(" / ",IF(VLOOKUP(R72,NP,12)=1,VLOOKUP(R72,NP,29),-VLOOKUP(R72,NP,29))))))</f>
      </c>
      <c r="AB74" s="54"/>
      <c r="AC74" s="40"/>
      <c r="AD74" s="54"/>
      <c r="AE74" s="54"/>
      <c r="AF74" s="40"/>
      <c r="AG74" s="54"/>
      <c r="AH74" s="49" t="str">
        <f>IF(AND(VLOOKUP(Z69,NP,12,FALSE)=0,VLOOKUP(Z69,NP,22,FALSE)=0),"",IF(VLOOKUP(Z69,NP,12,FALSE)=0,VLOOKUP(Z69,NP,4,FALSE),IF(VLOOKUP(Z69,NP,22,FALSE)=0,VLOOKUP(Z69,NP,14,FALSE),"")))</f>
      </c>
      <c r="AI74" s="50" t="str">
        <f>IF(AH74="","",IF(VLOOKUP(Z69,NP,12,FALSE)=0,CONCATENATE(VLOOKUP(Z69,NP,5,FALSE),"  ",VLOOKUP(Z69,NP,6,FALSE)),IF(VLOOKUP(Z69,NP,22,FALSE)=0,CONCATENATE(VLOOKUP(Z69,NP,15,FALSE),"  ",VLOOKUP(Z69,NP,16,FALSE)),"")))</f>
      </c>
      <c r="AJ74" s="50"/>
      <c r="AK74" s="50"/>
      <c r="AL74" s="50"/>
      <c r="AM74" s="50"/>
      <c r="AN74" s="50"/>
      <c r="AO74" s="50"/>
      <c r="AP74" s="87" t="s">
        <v>139</v>
      </c>
      <c r="AQ74" s="53"/>
      <c r="AR74" s="53"/>
      <c r="AS74" s="53"/>
      <c r="AT74" s="53"/>
      <c r="AU74" s="103"/>
    </row>
    <row r="75" ht="12" customHeight="1">
      <c r="A75" s="92"/>
      <c r="B75" s="47"/>
      <c r="C75" s="81"/>
      <c r="D75" s="57"/>
      <c r="E75" s="58"/>
      <c r="F75" s="57"/>
      <c r="G75" s="57"/>
      <c r="H75" s="58"/>
      <c r="I75" s="44"/>
      <c r="J75" s="47"/>
      <c r="K75" s="126"/>
      <c r="L75" s="126"/>
      <c r="M75" s="128"/>
      <c r="N75" s="126"/>
      <c r="O75" s="126"/>
      <c r="P75" s="128"/>
      <c r="Q75" s="126"/>
      <c r="R75" s="85"/>
      <c r="S75" s="76" t="str">
        <f>IF(R74="","",IF(VLOOKUP(J44,NP,12,FALSE)=0,CONCATENATE(VLOOKUP(J44,NP,8,FALSE)," pts - ",VLOOKUP(J44,NP,11,FALSE)),IF(VLOOKUP(J44,NP,22,FALSE)=0,CONCATENATE(VLOOKUP(J44,NP,18,FALSE)," pts - ",VLOOKUP(J44,NP,21,FALSE)),"")))</f>
      </c>
      <c r="T75" s="76"/>
      <c r="U75" s="77"/>
      <c r="V75" s="76"/>
      <c r="W75" s="76"/>
      <c r="X75" s="77"/>
      <c r="Y75" s="76"/>
      <c r="Z75" s="127"/>
      <c r="AA75" s="126"/>
      <c r="AB75" s="126"/>
      <c r="AC75" s="128"/>
      <c r="AD75" s="126"/>
      <c r="AE75" s="126"/>
      <c r="AF75" s="128"/>
      <c r="AG75" s="126"/>
      <c r="AH75" s="85"/>
      <c r="AI75" s="54" t="str">
        <f>IF(AH74="","",IF(VLOOKUP(Z69,NP,12,FALSE)=0,CONCATENATE(VLOOKUP(Z69,NP,8,FALSE)," pts - ",VLOOKUP(Z69,NP,11,FALSE)),IF(VLOOKUP(Z69,NP,22,FALSE)=0,CONCATENATE(VLOOKUP(Z69,NP,18,FALSE)," pts - ",VLOOKUP(Z69,NP,21,FALSE)),"")))</f>
      </c>
      <c r="AJ75" s="54"/>
      <c r="AK75" s="54"/>
      <c r="AL75" s="54"/>
      <c r="AM75" s="54"/>
      <c r="AN75" s="54"/>
      <c r="AO75" s="54"/>
      <c r="AP75" s="132"/>
      <c r="AQ75" s="53"/>
      <c r="AR75" s="53"/>
      <c r="AS75" s="53"/>
      <c r="AT75" s="53"/>
      <c r="AU75" s="103"/>
    </row>
    <row r="76" ht="12" customHeight="1">
      <c r="A76" s="92"/>
      <c r="B76" s="47"/>
      <c r="C76" s="81"/>
      <c r="D76" s="45"/>
      <c r="E76" s="46"/>
      <c r="F76" s="45"/>
      <c r="G76" s="45"/>
      <c r="H76" s="46"/>
      <c r="I76" s="47"/>
      <c r="J76" s="47"/>
      <c r="K76" s="126"/>
      <c r="L76" s="126"/>
      <c r="M76" s="128"/>
      <c r="N76" s="126"/>
      <c r="O76" s="126"/>
      <c r="P76" s="128"/>
      <c r="Q76" s="126"/>
      <c r="R76" s="127"/>
      <c r="S76" s="123"/>
      <c r="T76" s="124"/>
      <c r="U76" s="125"/>
      <c r="V76" s="124"/>
      <c r="W76" s="124"/>
      <c r="X76" s="125"/>
      <c r="Y76" s="126"/>
      <c r="Z76" s="134"/>
      <c r="AA76" s="135"/>
      <c r="AB76" s="135"/>
      <c r="AC76" s="135"/>
      <c r="AD76" s="135"/>
      <c r="AE76" s="135"/>
      <c r="AF76" s="135"/>
      <c r="AG76" s="136"/>
      <c r="AH76" s="127"/>
      <c r="AI76" s="126"/>
      <c r="AJ76" s="126"/>
      <c r="AK76" s="126"/>
      <c r="AL76" s="126"/>
      <c r="AM76" s="126"/>
      <c r="AN76" s="126"/>
      <c r="AO76" s="126"/>
      <c r="AP76" s="132"/>
      <c r="AQ76" s="53"/>
      <c r="AR76" s="53"/>
      <c r="AS76" s="53"/>
      <c r="AT76" s="53"/>
      <c r="AU76" s="103"/>
    </row>
    <row r="77" ht="12" customHeight="1">
      <c r="A77" s="92"/>
      <c r="B77" s="47"/>
      <c r="C77" s="81"/>
      <c r="D77" s="45"/>
      <c r="E77" s="46"/>
      <c r="F77" s="45"/>
      <c r="G77" s="45"/>
      <c r="H77" s="46"/>
      <c r="I77" s="47"/>
      <c r="J77" s="47"/>
      <c r="K77" s="126"/>
      <c r="L77" s="126"/>
      <c r="M77" s="128"/>
      <c r="N77" s="126"/>
      <c r="O77" s="126"/>
      <c r="P77" s="128"/>
      <c r="Q77" s="126"/>
      <c r="R77" s="127"/>
      <c r="S77" s="123"/>
      <c r="T77" s="124"/>
      <c r="U77" s="125"/>
      <c r="V77" s="124"/>
      <c r="W77" s="124"/>
      <c r="X77" s="125"/>
      <c r="Y77" s="126"/>
      <c r="Z77" s="122"/>
      <c r="AA77" s="122"/>
      <c r="AB77" s="122"/>
      <c r="AC77" s="122"/>
      <c r="AD77" s="122"/>
      <c r="AE77" s="122"/>
      <c r="AF77" s="122"/>
      <c r="AG77" s="122"/>
      <c r="AH77" s="127"/>
      <c r="AI77" s="126"/>
      <c r="AJ77" s="126"/>
      <c r="AK77" s="126"/>
      <c r="AL77" s="126"/>
      <c r="AM77" s="126"/>
      <c r="AN77" s="126"/>
      <c r="AO77" s="126"/>
      <c r="AP77" s="132"/>
      <c r="AQ77" s="53"/>
      <c r="AR77" s="53"/>
      <c r="AS77" s="53"/>
      <c r="AT77" s="53"/>
      <c r="AU77" s="103"/>
    </row>
    <row r="78" ht="12" customHeight="1">
      <c r="A78" s="92"/>
      <c r="B78" s="47"/>
      <c r="C78" s="81"/>
      <c r="D78" s="111"/>
      <c r="E78" s="111"/>
      <c r="F78" s="111"/>
      <c r="G78" s="111"/>
      <c r="H78" s="111"/>
      <c r="I78" s="47"/>
      <c r="J78" s="56"/>
      <c r="K78" s="126"/>
      <c r="L78" s="126"/>
      <c r="M78" s="128"/>
      <c r="N78" s="126"/>
      <c r="O78" s="126"/>
      <c r="P78" s="128"/>
      <c r="Q78" s="126"/>
      <c r="R78" s="127"/>
      <c r="S78" s="123"/>
      <c r="T78" s="124"/>
      <c r="U78" s="125"/>
      <c r="V78" s="124"/>
      <c r="W78" s="124"/>
      <c r="X78" s="125"/>
      <c r="Y78" s="126"/>
      <c r="Z78" s="102" t="s">
        <v>140</v>
      </c>
      <c r="AA78" s="102"/>
      <c r="AB78" s="102"/>
      <c r="AC78" s="102"/>
      <c r="AD78" s="102"/>
      <c r="AE78" s="102"/>
      <c r="AF78" s="102"/>
      <c r="AG78" s="102"/>
      <c r="AH78" s="127"/>
      <c r="AI78" s="126"/>
      <c r="AJ78" s="126"/>
      <c r="AK78" s="126"/>
      <c r="AL78" s="126"/>
      <c r="AM78" s="126"/>
      <c r="AN78" s="126"/>
      <c r="AO78" s="126"/>
      <c r="AP78" s="132"/>
      <c r="AQ78" s="53"/>
      <c r="AR78" s="53"/>
      <c r="AS78" s="53"/>
      <c r="AT78" s="53"/>
      <c r="AU78" s="103"/>
    </row>
    <row r="79" ht="12" customHeight="1">
      <c r="A79" s="92"/>
      <c r="B79" s="137"/>
      <c r="C79" s="8"/>
      <c r="D79" s="138"/>
      <c r="E79" s="139"/>
      <c r="F79" s="138"/>
      <c r="G79" s="138"/>
      <c r="H79" s="139"/>
      <c r="I79" s="8"/>
      <c r="J79" s="138"/>
      <c r="K79" s="138"/>
      <c r="L79" s="138"/>
      <c r="M79" s="25"/>
      <c r="N79" s="9"/>
      <c r="O79" s="9"/>
      <c r="P79" s="25"/>
      <c r="Q79" s="10"/>
      <c r="R79" s="127"/>
      <c r="S79" s="123"/>
      <c r="T79" s="124"/>
      <c r="U79" s="125"/>
      <c r="V79" s="124"/>
      <c r="W79" s="124"/>
      <c r="X79" s="125"/>
      <c r="Y79" s="126"/>
      <c r="Z79" s="127"/>
      <c r="AA79" s="126"/>
      <c r="AB79" s="126"/>
      <c r="AC79" s="128"/>
      <c r="AD79" s="126"/>
      <c r="AE79" s="126"/>
      <c r="AF79" s="128"/>
      <c r="AG79" s="126"/>
      <c r="AH79" s="127"/>
      <c r="AI79" s="126"/>
      <c r="AJ79" s="126"/>
      <c r="AK79" s="126"/>
      <c r="AL79" s="126"/>
      <c r="AM79" s="126"/>
      <c r="AN79" s="126"/>
      <c r="AO79" s="126"/>
      <c r="AP79" s="132"/>
      <c r="AQ79" s="53"/>
      <c r="AR79" s="53"/>
      <c r="AS79" s="53"/>
      <c r="AT79" s="53"/>
      <c r="AU79" s="103"/>
    </row>
    <row r="80" ht="12" customHeight="1">
      <c r="A80" s="92"/>
      <c r="B80" s="140" t="s">
        <v>125</v>
      </c>
      <c r="C80" s="11"/>
      <c r="D80" s="141"/>
      <c r="E80" s="86"/>
      <c r="F80" s="195" t="str">
        <f>IF('Liste des parties'!$AH$3&lt;10000,Date,'Liste des parties'!$AH$3)</f>
        <v>01/09/2019</v>
      </c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6"/>
      <c r="R80" s="127"/>
      <c r="S80" s="129"/>
      <c r="T80" s="130"/>
      <c r="U80" s="131"/>
      <c r="V80" s="130"/>
      <c r="W80" s="130"/>
      <c r="X80" s="131"/>
      <c r="Y80" s="48">
        <v>4</v>
      </c>
      <c r="Z80" s="49" t="str">
        <f>IF(AND(VLOOKUP(R66,NP,12,FALSE)=0,VLOOKUP(R66,NP,22,FALSE)=0),"",IF(VLOOKUP(R66,NP,12,FALSE)=0,VLOOKUP(R66,NP,4,FALSE),IF(VLOOKUP(R66,NP,22,FALSE)=0,VLOOKUP(R66,NP,14,FALSE),"")))</f>
      </c>
      <c r="AA80" s="50" t="str">
        <f>IF(Z80="","",IF(VLOOKUP(R66,NP,12,FALSE)=0,CONCATENATE(VLOOKUP(R66,NP,5,FALSE),"  ",VLOOKUP(R66,NP,6,FALSE)),IF(VLOOKUP(R66,NP,22,FALSE)=0,CONCATENATE(VLOOKUP(R66,NP,15,FALSE),"  ",VLOOKUP(R66,NP,16,FALSE)),"")))</f>
      </c>
      <c r="AB80" s="50"/>
      <c r="AC80" s="51"/>
      <c r="AD80" s="50"/>
      <c r="AE80" s="50"/>
      <c r="AF80" s="51"/>
      <c r="AG80" s="50"/>
      <c r="AH80" s="59"/>
      <c r="AI80" s="53"/>
      <c r="AJ80" s="53"/>
      <c r="AK80" s="53"/>
      <c r="AL80" s="53"/>
      <c r="AM80" s="53"/>
      <c r="AN80" s="53"/>
      <c r="AO80" s="53"/>
      <c r="AP80" s="132"/>
      <c r="AQ80" s="53"/>
      <c r="AR80" s="53"/>
      <c r="AS80" s="53"/>
      <c r="AT80" s="53"/>
      <c r="AU80" s="103"/>
    </row>
    <row r="81" ht="12" customHeight="1">
      <c r="A81" s="92"/>
      <c r="B81" s="142"/>
      <c r="C81" s="11"/>
      <c r="D81" s="141"/>
      <c r="E81" s="21"/>
      <c r="F81" s="12"/>
      <c r="G81" s="12"/>
      <c r="H81" s="21"/>
      <c r="I81" s="15"/>
      <c r="J81" s="143"/>
      <c r="K81" s="143"/>
      <c r="L81" s="143"/>
      <c r="M81" s="22"/>
      <c r="N81" s="14"/>
      <c r="O81" s="14"/>
      <c r="P81" s="22"/>
      <c r="Q81" s="13"/>
      <c r="R81" s="127"/>
      <c r="S81" s="123"/>
      <c r="T81" s="124"/>
      <c r="U81" s="125"/>
      <c r="V81" s="124"/>
      <c r="W81" s="124"/>
      <c r="X81" s="125"/>
      <c r="Y81" s="126"/>
      <c r="Z81" s="85"/>
      <c r="AA81" s="76" t="str">
        <f>IF(Z80="","",IF(VLOOKUP(R66,NP,12,FALSE)=0,CONCATENATE(VLOOKUP(R66,NP,8,FALSE)," pts - ",VLOOKUP(R66,NP,11,FALSE)),IF(VLOOKUP(R66,NP,22,FALSE)=0,CONCATENATE(VLOOKUP(R66,NP,18,FALSE)," pts - ",VLOOKUP(R66,NP,21,FALSE)),"")))</f>
      </c>
      <c r="AB81" s="76"/>
      <c r="AC81" s="77"/>
      <c r="AD81" s="76"/>
      <c r="AE81" s="76"/>
      <c r="AF81" s="77"/>
      <c r="AG81" s="110"/>
      <c r="AH81" s="74"/>
      <c r="AI81" s="53"/>
      <c r="AJ81" s="53"/>
      <c r="AK81" s="53"/>
      <c r="AL81" s="53"/>
      <c r="AM81" s="53"/>
      <c r="AN81" s="53"/>
      <c r="AO81" s="53"/>
      <c r="AP81" s="132"/>
      <c r="AQ81" s="53"/>
      <c r="AR81" s="53"/>
      <c r="AS81" s="53"/>
      <c r="AT81" s="53"/>
      <c r="AU81" s="103"/>
    </row>
    <row r="82" ht="12" customHeight="1">
      <c r="A82" s="92"/>
      <c r="B82" s="144" t="s">
        <v>141</v>
      </c>
      <c r="C82" s="11"/>
      <c r="D82" s="141"/>
      <c r="E82" s="21"/>
      <c r="F82" s="198" t="str">
        <f>'Liste des parties'!$AD$2</f>
        <v>Nouvelle numérotation</v>
      </c>
      <c r="G82" s="198"/>
      <c r="H82" s="198"/>
      <c r="I82" s="198"/>
      <c r="J82" s="198"/>
      <c r="K82" s="198"/>
      <c r="L82" s="198"/>
      <c r="M82" s="198"/>
      <c r="N82" s="198"/>
      <c r="O82" s="198"/>
      <c r="P82" s="198"/>
      <c r="Q82" s="199"/>
      <c r="R82" s="127"/>
      <c r="S82" s="123"/>
      <c r="T82" s="124"/>
      <c r="U82" s="125"/>
      <c r="V82" s="124"/>
      <c r="W82" s="124"/>
      <c r="X82" s="125"/>
      <c r="Y82" s="126"/>
      <c r="Z82" s="65">
        <v>16</v>
      </c>
      <c r="AA82" s="66" t="s">
        <v>130</v>
      </c>
      <c r="AB82" s="66"/>
      <c r="AC82" s="67" t="str">
        <f>IF(VLOOKUP(Z82,NP,32,FALSE)="","",IF(VLOOKUP(Z82,NP,32,FALSE)=0,"",VLOOKUP(Z82,NP,32,FALSE)))</f>
      </c>
      <c r="AD82" s="68" t="str">
        <f>IF(VLOOKUP(Z82,NP,33,FALSE)="","",IF(VLOOKUP(Z82,NP,34,FALSE)=2,"",VLOOKUP(Z82,NP,34,FALSE)))</f>
      </c>
      <c r="AE82" s="68"/>
      <c r="AF82" s="69" t="str">
        <f>IF(VLOOKUP(Z82,NP,33,FALSE)="","",IF(VLOOKUP(Z82,NP,33,FALSE)=0,"",VLOOKUP(Z82,NP,33,FALSE)))</f>
      </c>
      <c r="AG82" s="70"/>
      <c r="AH82" s="71" t="str">
        <f>IF(VLOOKUP(Z82,NP,12,FALSE)=1,VLOOKUP(Z82,NP,4,FALSE),IF(VLOOKUP(Z82,NP,22,FALSE)=1,VLOOKUP(Z82,NP,14,FALSE),""))</f>
      </c>
      <c r="AI82" s="50" t="str">
        <f>IF(AH82="","",IF(VLOOKUP(Z82,NP,12,FALSE)=1,CONCATENATE(VLOOKUP(Z82,NP,5,FALSE),"  ",VLOOKUP(Z82,NP,6,FALSE)),IF(VLOOKUP(Z82,NP,22,FALSE)=1,CONCATENATE(VLOOKUP(Z82,NP,15,FALSE),"  ",VLOOKUP(Z82,NP,16,FALSE)),"")))</f>
      </c>
      <c r="AJ82" s="50"/>
      <c r="AK82" s="50"/>
      <c r="AL82" s="50"/>
      <c r="AM82" s="50"/>
      <c r="AN82" s="50"/>
      <c r="AO82" s="50"/>
      <c r="AP82" s="87" t="s">
        <v>142</v>
      </c>
      <c r="AQ82" s="53"/>
      <c r="AR82" s="53"/>
      <c r="AS82" s="53"/>
      <c r="AT82" s="53"/>
      <c r="AU82" s="103"/>
    </row>
    <row r="83" ht="12" customHeight="1">
      <c r="A83" s="92"/>
      <c r="B83" s="140"/>
      <c r="C83" s="11"/>
      <c r="D83" s="141"/>
      <c r="E83" s="145"/>
      <c r="F83" s="141"/>
      <c r="G83" s="141"/>
      <c r="H83" s="145"/>
      <c r="I83" s="15"/>
      <c r="J83" s="141"/>
      <c r="K83" s="141"/>
      <c r="L83" s="141"/>
      <c r="M83" s="21"/>
      <c r="N83" s="12"/>
      <c r="O83" s="12"/>
      <c r="P83" s="21"/>
      <c r="Q83" s="13"/>
      <c r="R83" s="127"/>
      <c r="S83" s="123"/>
      <c r="T83" s="124"/>
      <c r="U83" s="125"/>
      <c r="V83" s="124"/>
      <c r="W83" s="124"/>
      <c r="X83" s="125"/>
      <c r="Y83" s="126"/>
      <c r="Z83" s="53"/>
      <c r="AA83" s="53"/>
      <c r="AB83" s="53"/>
      <c r="AC83" s="82"/>
      <c r="AD83" s="53"/>
      <c r="AE83" s="53"/>
      <c r="AF83" s="82"/>
      <c r="AG83" s="85"/>
      <c r="AH83" s="73"/>
      <c r="AI83" s="54" t="str">
        <f>IF(AH82="","",IF(VLOOKUP(Z82,NP,12,FALSE)=1,CONCATENATE(VLOOKUP(Z82,NP,8,FALSE)," pts - ",VLOOKUP(Z82,NP,11,FALSE)),IF(VLOOKUP(Z82,NP,22,FALSE)=1,CONCATENATE(VLOOKUP(Z82,NP,18,FALSE)," pts - ",VLOOKUP(Z82,NP,21,FALSE)),"")))</f>
      </c>
      <c r="AJ83" s="54"/>
      <c r="AK83" s="54"/>
      <c r="AL83" s="54"/>
      <c r="AM83" s="54"/>
      <c r="AN83" s="54"/>
      <c r="AO83" s="54"/>
      <c r="AP83" s="132"/>
      <c r="AQ83" s="53"/>
      <c r="AR83" s="53"/>
      <c r="AS83" s="53"/>
      <c r="AT83" s="53"/>
      <c r="AU83" s="103"/>
    </row>
    <row r="84" ht="12" customHeight="1">
      <c r="A84" s="92"/>
      <c r="B84" s="140" t="s">
        <v>143</v>
      </c>
      <c r="C84" s="15"/>
      <c r="D84" s="143"/>
      <c r="E84" s="22"/>
      <c r="F84" s="194" t="str">
        <f>'Liste des parties'!$AE$2</f>
        <v>11_16KI-16J-KO-CI</v>
      </c>
      <c r="G84" s="194"/>
      <c r="H84" s="194"/>
      <c r="I84" s="194"/>
      <c r="J84" s="194"/>
      <c r="K84" s="194"/>
      <c r="L84" s="194"/>
      <c r="M84" s="194"/>
      <c r="N84" s="194"/>
      <c r="O84" s="194"/>
      <c r="P84" s="194"/>
      <c r="Q84" s="197"/>
      <c r="R84" s="127"/>
      <c r="S84" s="129"/>
      <c r="T84" s="130"/>
      <c r="U84" s="131"/>
      <c r="V84" s="130"/>
      <c r="W84" s="130"/>
      <c r="X84" s="131"/>
      <c r="Y84" s="48">
        <v>13</v>
      </c>
      <c r="Z84" s="49" t="str">
        <f>IF(AND(VLOOKUP(R72,NP,12,FALSE)=0,VLOOKUP(R72,NP,22,FALSE)=0),"",IF(VLOOKUP(R72,NP,12,FALSE)=0,VLOOKUP(R72,NP,4,FALSE),IF(VLOOKUP(R72,NP,22,FALSE)=0,VLOOKUP(R72,NP,14,FALSE),"")))</f>
      </c>
      <c r="AA84" s="50" t="str">
        <f>IF(Z84="","",IF(VLOOKUP(R72,NP,12,FALSE)=0,CONCATENATE(VLOOKUP(R72,NP,5,FALSE),"  ",VLOOKUP(R72,NP,6,FALSE)),IF(VLOOKUP(R72,NP,22,FALSE)=0,CONCATENATE(VLOOKUP(R72,NP,15,FALSE),"  ",VLOOKUP(R72,NP,16,FALSE)),"")))</f>
      </c>
      <c r="AB84" s="50"/>
      <c r="AC84" s="51"/>
      <c r="AD84" s="50"/>
      <c r="AE84" s="50"/>
      <c r="AF84" s="51"/>
      <c r="AG84" s="50"/>
      <c r="AH84" s="74"/>
      <c r="AI84" s="54" t="str">
        <f>IF(AH82="","",CONCATENATE(IF(VLOOKUP(Z82,NP,23,FALSE)="","",IF(VLOOKUP(Z82,NP,12,FALSE)=1,VLOOKUP(Z82,NP,23,FALSE),-VLOOKUP(Z82,NP,23,FALSE))),IF(VLOOKUP(Z82,NP,24,FALSE)="","",CONCATENATE(" / ",IF(VLOOKUP(Z82,NP,12,FALSE)=1,VLOOKUP(Z82,NP,24,FALSE),-VLOOKUP(Z82,NP,24,FALSE)))),IF(VLOOKUP(Z82,NP,25,FALSE)="","",CONCATENATE(" / ",IF(VLOOKUP(Z82,NP,12,FALSE)=1,VLOOKUP(Z82,NP,25,FALSE),-VLOOKUP(Z82,NP,25,FALSE)))),IF(VLOOKUP(Z82,NP,26,FALSE)="","",CONCATENATE(" / ",IF(VLOOKUP(Z82,NP,12,FALSE)=1,VLOOKUP(Z82,NP,26,FALSE),-VLOOKUP(Z82,NP,26,FALSE)))),IF(VLOOKUP(Z82,NP,27,FALSE)="","",CONCATENATE(" / ",IF(VLOOKUP(Z82,NP,12,FALSE)=1,VLOOKUP(Z82,NP,27,FALSE),-VLOOKUP(Z82,NP,27,FALSE)))),IF(VLOOKUP(Z82,NP,28)="","",CONCATENATE(" / ",IF(VLOOKUP(Z82,NP,12)=1,VLOOKUP(Z82,NP,28),-VLOOKUP(Z82,NP,28)))),IF(VLOOKUP(Z82,NP,29)="","",CONCATENATE(" / ",IF(VLOOKUP(Z82,NP,12)=1,VLOOKUP(Z82,NP,29),-VLOOKUP(Z82,NP,29))))))</f>
      </c>
      <c r="AJ84" s="54"/>
      <c r="AK84" s="54"/>
      <c r="AL84" s="54"/>
      <c r="AM84" s="54"/>
      <c r="AN84" s="54"/>
      <c r="AO84" s="54"/>
      <c r="AP84" s="132"/>
      <c r="AQ84" s="53"/>
      <c r="AR84" s="53"/>
      <c r="AS84" s="53"/>
      <c r="AT84" s="53"/>
      <c r="AU84" s="103"/>
    </row>
    <row r="85" ht="12" customHeight="1">
      <c r="A85" s="92"/>
      <c r="B85" s="146"/>
      <c r="C85" s="16"/>
      <c r="D85" s="147"/>
      <c r="E85" s="148"/>
      <c r="F85" s="147"/>
      <c r="G85" s="147"/>
      <c r="H85" s="148"/>
      <c r="I85" s="16"/>
      <c r="J85" s="147"/>
      <c r="K85" s="147"/>
      <c r="L85" s="147"/>
      <c r="M85" s="26"/>
      <c r="N85" s="17"/>
      <c r="O85" s="17"/>
      <c r="P85" s="26"/>
      <c r="Q85" s="18"/>
      <c r="R85" s="127"/>
      <c r="S85" s="126"/>
      <c r="T85" s="126"/>
      <c r="U85" s="128"/>
      <c r="V85" s="126"/>
      <c r="W85" s="126"/>
      <c r="X85" s="128"/>
      <c r="Y85" s="126"/>
      <c r="Z85" s="85"/>
      <c r="AA85" s="76" t="str">
        <f>IF(Z84="","",IF(VLOOKUP(R72,NP,12,FALSE)=0,CONCATENATE(VLOOKUP(R72,NP,8,FALSE)," pts - ",VLOOKUP(R72,NP,11,FALSE)),IF(VLOOKUP(R72,NP,22,FALSE)=0,CONCATENATE(VLOOKUP(R72,NP,18,FALSE)," pts - ",VLOOKUP(R72,NP,21,FALSE)),"")))</f>
      </c>
      <c r="AB85" s="76"/>
      <c r="AC85" s="77"/>
      <c r="AD85" s="76"/>
      <c r="AE85" s="76"/>
      <c r="AF85" s="77"/>
      <c r="AG85" s="76"/>
      <c r="AH85" s="121"/>
      <c r="AI85" s="53"/>
      <c r="AJ85" s="53"/>
      <c r="AK85" s="53"/>
      <c r="AL85" s="53"/>
      <c r="AM85" s="53"/>
      <c r="AN85" s="53"/>
      <c r="AO85" s="85"/>
      <c r="AP85" s="132"/>
      <c r="AQ85" s="53"/>
      <c r="AR85" s="53"/>
      <c r="AS85" s="53"/>
      <c r="AT85" s="53"/>
      <c r="AU85" s="103"/>
    </row>
    <row r="86" ht="12" customHeight="1">
      <c r="A86" s="92"/>
      <c r="B86" s="47"/>
      <c r="C86" s="81"/>
      <c r="D86" s="57"/>
      <c r="E86" s="58"/>
      <c r="F86" s="57"/>
      <c r="G86" s="57"/>
      <c r="H86" s="58"/>
      <c r="I86" s="44"/>
      <c r="J86" s="47"/>
      <c r="K86" s="126"/>
      <c r="L86" s="126"/>
      <c r="M86" s="128"/>
      <c r="N86" s="126"/>
      <c r="O86" s="126"/>
      <c r="P86" s="128"/>
      <c r="Q86" s="126"/>
      <c r="R86" s="127"/>
      <c r="S86" s="126"/>
      <c r="T86" s="126"/>
      <c r="U86" s="128"/>
      <c r="V86" s="126"/>
      <c r="W86" s="126"/>
      <c r="X86" s="128"/>
      <c r="Y86" s="126"/>
      <c r="Z86" s="59"/>
      <c r="AA86" s="88"/>
      <c r="AB86" s="89"/>
      <c r="AC86" s="90"/>
      <c r="AD86" s="89"/>
      <c r="AE86" s="89"/>
      <c r="AF86" s="90"/>
      <c r="AG86" s="91"/>
      <c r="AH86" s="49" t="str">
        <f>IF(AND(VLOOKUP(Z82,NP,12,FALSE)=0,VLOOKUP(Z82,NP,22,FALSE)=0),"",IF(VLOOKUP(Z82,NP,12,FALSE)=0,VLOOKUP(Z82,NP,4,FALSE),IF(VLOOKUP(Z82,NP,22,FALSE)=0,VLOOKUP(Z82,NP,14,FALSE),"")))</f>
      </c>
      <c r="AI86" s="50" t="str">
        <f>IF(AH86="","",IF(VLOOKUP(Z82,NP,12,FALSE)=0,CONCATENATE(VLOOKUP(Z82,NP,5,FALSE),"  ",VLOOKUP(Z82,NP,6,FALSE)),IF(VLOOKUP(Z82,NP,22,FALSE)=0,CONCATENATE(VLOOKUP(Z82,NP,15,FALSE),"  ",VLOOKUP(Z82,NP,16,FALSE)),"")))</f>
      </c>
      <c r="AJ86" s="50"/>
      <c r="AK86" s="50"/>
      <c r="AL86" s="50"/>
      <c r="AM86" s="50"/>
      <c r="AN86" s="50"/>
      <c r="AO86" s="50"/>
      <c r="AP86" s="87" t="s">
        <v>144</v>
      </c>
      <c r="AQ86" s="53"/>
      <c r="AR86" s="53"/>
      <c r="AS86" s="53"/>
      <c r="AT86" s="53"/>
      <c r="AU86" s="103"/>
    </row>
    <row r="87" ht="12" customHeight="1">
      <c r="A87" s="92"/>
      <c r="B87" s="47"/>
      <c r="C87" s="81"/>
      <c r="D87" s="45"/>
      <c r="E87" s="46"/>
      <c r="F87" s="45"/>
      <c r="G87" s="45"/>
      <c r="H87" s="46"/>
      <c r="I87" s="47"/>
      <c r="J87" s="47"/>
      <c r="K87" s="126"/>
      <c r="L87" s="126"/>
      <c r="M87" s="128"/>
      <c r="N87" s="126"/>
      <c r="O87" s="126"/>
      <c r="P87" s="128"/>
      <c r="Q87" s="126"/>
      <c r="R87" s="127"/>
      <c r="S87" s="126"/>
      <c r="T87" s="126"/>
      <c r="U87" s="128"/>
      <c r="V87" s="126"/>
      <c r="W87" s="126"/>
      <c r="X87" s="128"/>
      <c r="Y87" s="126"/>
      <c r="Z87" s="59"/>
      <c r="AA87" s="42"/>
      <c r="AB87" s="42"/>
      <c r="AC87" s="43"/>
      <c r="AD87" s="42"/>
      <c r="AE87" s="42"/>
      <c r="AF87" s="43"/>
      <c r="AG87" s="53"/>
      <c r="AH87" s="85"/>
      <c r="AI87" s="54" t="str">
        <f>IF(AH86="","",IF(VLOOKUP(Z82,NP,12,FALSE)=0,CONCATENATE(VLOOKUP(Z82,NP,8,FALSE)," pts - ",VLOOKUP(Z82,NP,11,FALSE)),IF(VLOOKUP(Z82,NP,22,FALSE)=0,CONCATENATE(VLOOKUP(Z82,NP,18,FALSE)," pts - ",VLOOKUP(Z82,NP,21,FALSE)),"")))</f>
      </c>
      <c r="AJ87" s="54"/>
      <c r="AK87" s="54"/>
      <c r="AL87" s="54"/>
      <c r="AM87" s="54"/>
      <c r="AN87" s="54"/>
      <c r="AO87" s="54"/>
      <c r="AP87" s="132"/>
      <c r="AQ87" s="53"/>
      <c r="AR87" s="53"/>
      <c r="AS87" s="53"/>
      <c r="AT87" s="53"/>
      <c r="AU87" s="103"/>
    </row>
    <row r="88" ht="12" customHeight="1">
      <c r="A88" s="92"/>
      <c r="B88" s="64"/>
      <c r="C88" s="45"/>
      <c r="D88" s="45"/>
      <c r="E88" s="46"/>
      <c r="F88" s="45"/>
      <c r="G88" s="45"/>
      <c r="H88" s="46"/>
      <c r="I88" s="47"/>
      <c r="J88" s="47"/>
      <c r="K88" s="126"/>
      <c r="L88" s="126"/>
      <c r="M88" s="128"/>
      <c r="N88" s="126"/>
      <c r="O88" s="126"/>
      <c r="P88" s="128"/>
      <c r="Q88" s="126"/>
      <c r="R88" s="127"/>
      <c r="S88" s="126"/>
      <c r="T88" s="126"/>
      <c r="U88" s="128"/>
      <c r="V88" s="126"/>
      <c r="W88" s="126"/>
      <c r="X88" s="128"/>
      <c r="Y88" s="126"/>
      <c r="Z88" s="59"/>
      <c r="AA88" s="42"/>
      <c r="AB88" s="42"/>
      <c r="AC88" s="43"/>
      <c r="AD88" s="42"/>
      <c r="AE88" s="42"/>
      <c r="AF88" s="43"/>
      <c r="AG88" s="53"/>
      <c r="AH88" s="85"/>
      <c r="AI88" s="149"/>
      <c r="AJ88" s="149"/>
      <c r="AK88" s="149"/>
      <c r="AL88" s="149"/>
      <c r="AM88" s="149"/>
      <c r="AN88" s="149"/>
      <c r="AO88" s="149"/>
      <c r="AP88" s="132"/>
      <c r="AQ88" s="53"/>
      <c r="AR88" s="53"/>
      <c r="AS88" s="53"/>
      <c r="AT88" s="53"/>
      <c r="AU88" s="103"/>
    </row>
    <row r="89" ht="12" customHeight="1">
      <c r="A89" s="92"/>
      <c r="B89" s="44"/>
      <c r="C89" s="44"/>
      <c r="D89" s="44"/>
      <c r="E89" s="52"/>
      <c r="F89" s="44"/>
      <c r="G89" s="44"/>
      <c r="H89" s="52"/>
      <c r="I89" s="47"/>
      <c r="J89" s="47"/>
      <c r="K89" s="47"/>
      <c r="L89" s="47"/>
      <c r="M89" s="92"/>
      <c r="N89" s="47"/>
      <c r="O89" s="47"/>
      <c r="P89" s="92"/>
      <c r="Q89" s="47"/>
      <c r="R89" s="47"/>
      <c r="S89" s="47"/>
      <c r="T89" s="47"/>
      <c r="U89" s="92"/>
      <c r="V89" s="47"/>
      <c r="W89" s="47"/>
      <c r="X89" s="92"/>
      <c r="Y89" s="47"/>
      <c r="Z89" s="47"/>
      <c r="AA89" s="47"/>
      <c r="AB89" s="47"/>
      <c r="AC89" s="92"/>
      <c r="AD89" s="47"/>
      <c r="AE89" s="47"/>
      <c r="AF89" s="92"/>
      <c r="AG89" s="47"/>
      <c r="AH89" s="85"/>
      <c r="AI89" s="149"/>
      <c r="AJ89" s="149"/>
      <c r="AK89" s="149"/>
      <c r="AL89" s="149"/>
      <c r="AM89" s="149"/>
      <c r="AN89" s="149"/>
      <c r="AO89" s="149"/>
      <c r="AP89" s="132"/>
      <c r="AQ89" s="53"/>
      <c r="AR89" s="150"/>
      <c r="AS89" s="150"/>
      <c r="AT89" s="151"/>
      <c r="AU89" s="38"/>
    </row>
    <row r="90" ht="12" customHeight="1">
      <c r="A90" s="92"/>
      <c r="B90" s="44"/>
      <c r="C90" s="44"/>
      <c r="D90" s="44"/>
      <c r="E90" s="52"/>
      <c r="F90" s="44"/>
      <c r="G90" s="44"/>
      <c r="H90" s="52"/>
      <c r="I90" s="47"/>
      <c r="J90" s="47"/>
      <c r="K90" s="47"/>
      <c r="L90" s="47"/>
      <c r="M90" s="92"/>
      <c r="N90" s="47"/>
      <c r="O90" s="47"/>
      <c r="P90" s="92"/>
      <c r="Q90" s="47"/>
      <c r="R90" s="47"/>
      <c r="S90" s="47"/>
      <c r="T90" s="47"/>
      <c r="U90" s="92"/>
      <c r="V90" s="47"/>
      <c r="W90" s="47"/>
      <c r="X90" s="92"/>
      <c r="Y90" s="47"/>
      <c r="Z90" s="47"/>
      <c r="AA90" s="47"/>
      <c r="AB90" s="47"/>
      <c r="AC90" s="92"/>
      <c r="AD90" s="47"/>
      <c r="AE90" s="47"/>
      <c r="AF90" s="92"/>
      <c r="AG90" s="47"/>
      <c r="AH90" s="85"/>
      <c r="AI90" s="149"/>
      <c r="AJ90" s="149"/>
      <c r="AK90" s="149"/>
      <c r="AL90" s="149"/>
      <c r="AM90" s="149"/>
      <c r="AN90" s="149"/>
      <c r="AO90" s="149"/>
      <c r="AP90" s="132"/>
      <c r="AQ90" s="53"/>
      <c r="AR90" s="150"/>
      <c r="AS90" s="150"/>
      <c r="AT90" s="151"/>
      <c r="AU90" s="38"/>
    </row>
    <row r="91" ht="12" customHeight="1" s="152" customFormat="1">
      <c r="E91" s="33"/>
      <c r="H91" s="33"/>
      <c r="I91" s="92"/>
      <c r="J91" s="34"/>
      <c r="K91" s="35"/>
      <c r="L91" s="35"/>
      <c r="M91" s="35"/>
      <c r="N91" s="35"/>
      <c r="O91" s="35"/>
      <c r="P91" s="35"/>
      <c r="Q91" s="35"/>
      <c r="R91" s="34"/>
      <c r="S91" s="35"/>
      <c r="T91" s="35"/>
      <c r="U91" s="35"/>
      <c r="V91" s="35"/>
      <c r="W91" s="35"/>
      <c r="X91" s="35"/>
      <c r="Y91" s="36"/>
      <c r="Z91" s="34"/>
      <c r="AA91" s="35"/>
      <c r="AB91" s="35"/>
      <c r="AC91" s="35"/>
      <c r="AD91" s="35"/>
      <c r="AE91" s="35"/>
      <c r="AF91" s="35"/>
      <c r="AG91" s="36"/>
      <c r="AH91" s="85"/>
      <c r="AI91" s="149"/>
      <c r="AJ91" s="149"/>
      <c r="AK91" s="149"/>
      <c r="AL91" s="149"/>
      <c r="AM91" s="149"/>
      <c r="AN91" s="149"/>
      <c r="AO91" s="149"/>
      <c r="AP91" s="132"/>
      <c r="AQ91" s="53"/>
      <c r="AR91" s="111"/>
      <c r="AS91" s="111"/>
      <c r="AT91" s="37"/>
      <c r="AU91" s="37"/>
    </row>
    <row r="92" ht="12" customHeight="1" s="152" customFormat="1">
      <c r="B92" s="47"/>
      <c r="C92" s="81"/>
      <c r="E92" s="33"/>
      <c r="H92" s="33"/>
      <c r="I92" s="92"/>
      <c r="J92" s="102" t="s">
        <v>145</v>
      </c>
      <c r="K92" s="153"/>
      <c r="L92" s="153"/>
      <c r="M92" s="153"/>
      <c r="N92" s="153"/>
      <c r="O92" s="153"/>
      <c r="P92" s="153"/>
      <c r="Q92" s="153"/>
      <c r="R92" s="102" t="s">
        <v>146</v>
      </c>
      <c r="S92" s="153"/>
      <c r="T92" s="153"/>
      <c r="U92" s="153"/>
      <c r="V92" s="153"/>
      <c r="W92" s="153"/>
      <c r="X92" s="153"/>
      <c r="Y92" s="153"/>
      <c r="Z92" s="102" t="s">
        <v>147</v>
      </c>
      <c r="AA92" s="153"/>
      <c r="AB92" s="153"/>
      <c r="AC92" s="153"/>
      <c r="AD92" s="153"/>
      <c r="AE92" s="153"/>
      <c r="AF92" s="153"/>
      <c r="AG92" s="153"/>
      <c r="AH92" s="85"/>
      <c r="AI92" s="149"/>
      <c r="AJ92" s="149"/>
      <c r="AK92" s="149"/>
      <c r="AL92" s="149"/>
      <c r="AM92" s="149"/>
      <c r="AN92" s="149"/>
      <c r="AO92" s="149"/>
      <c r="AP92" s="132"/>
      <c r="AQ92" s="53"/>
      <c r="AR92" s="111"/>
      <c r="AS92" s="111"/>
      <c r="AT92" s="37"/>
      <c r="AU92" s="37"/>
    </row>
    <row r="93" ht="12" customHeight="1" s="152" customFormat="1">
      <c r="B93" s="47"/>
      <c r="C93" s="81"/>
      <c r="E93" s="33"/>
      <c r="H93" s="33"/>
      <c r="I93" s="9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2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47"/>
      <c r="AQ93" s="39"/>
      <c r="AR93" s="47"/>
      <c r="AS93" s="47"/>
      <c r="AT93" s="39"/>
      <c r="AU93" s="41"/>
      <c r="AV93" s="39"/>
    </row>
    <row r="94" ht="12" customHeight="1">
      <c r="A94" s="39"/>
      <c r="B94" s="47"/>
      <c r="C94" s="154"/>
      <c r="D94" s="155"/>
      <c r="E94" s="156"/>
      <c r="F94" s="155"/>
      <c r="G94" s="155"/>
      <c r="I94" s="48">
        <v>2</v>
      </c>
      <c r="J94" s="49" t="str">
        <f>IF(VLOOKUP(J96,NP,4,FALSE)=0,"",VLOOKUP(J96,NP,4,FALSE))</f>
      </c>
      <c r="K94" s="50" t="str">
        <f>IF(J94="","",CONCATENATE(VLOOKUP(J96,NP,5,FALSE),"  ",VLOOKUP(J96,NP,6,FALSE)))</f>
      </c>
      <c r="L94" s="50"/>
      <c r="M94" s="51"/>
      <c r="N94" s="50"/>
      <c r="O94" s="50"/>
      <c r="P94" s="51"/>
      <c r="Q94" s="50"/>
      <c r="R94" s="59"/>
      <c r="S94" s="53"/>
      <c r="T94" s="53"/>
      <c r="U94" s="82"/>
      <c r="V94" s="53"/>
      <c r="W94" s="53"/>
      <c r="X94" s="82"/>
      <c r="Y94" s="53"/>
      <c r="Z94" s="59"/>
      <c r="AA94" s="53"/>
      <c r="AB94" s="53"/>
      <c r="AC94" s="82"/>
      <c r="AD94" s="53"/>
      <c r="AE94" s="53"/>
      <c r="AF94" s="82"/>
      <c r="AG94" s="53"/>
      <c r="AH94" s="59"/>
      <c r="AI94" s="53"/>
      <c r="AJ94" s="53"/>
      <c r="AK94" s="53"/>
      <c r="AL94" s="53"/>
      <c r="AM94" s="53"/>
      <c r="AN94" s="53"/>
      <c r="AO94" s="53"/>
      <c r="AP94" s="47"/>
      <c r="AR94" s="47"/>
      <c r="AS94" s="47"/>
    </row>
    <row r="95" ht="12" customHeight="1">
      <c r="A95" s="39"/>
      <c r="B95" s="47"/>
      <c r="C95" s="154"/>
      <c r="D95" s="155"/>
      <c r="E95" s="156"/>
      <c r="F95" s="155"/>
      <c r="G95" s="155"/>
      <c r="I95" s="155"/>
      <c r="J95" s="184" t="str">
        <f>IF(OR(J94="",VLOOKUP(J96,NP,10,FALSE)=0),"",IF(LEN(VLOOKUP(J96,NP,10,FALSE))=7,VLOOKUP(J96,NP,10,FALSE),VLOOKUP(J96,NP,10,FALSE)))</f>
      </c>
      <c r="K95" s="76" t="str">
        <f>IF(J94="","",CONCATENATE(VLOOKUP(J96,NP,8,FALSE)," pts - ",VLOOKUP(J96,NP,11,FALSE)))</f>
      </c>
      <c r="L95" s="76"/>
      <c r="M95" s="77"/>
      <c r="N95" s="76"/>
      <c r="O95" s="76"/>
      <c r="P95" s="77"/>
      <c r="Q95" s="110"/>
      <c r="R95" s="63">
        <v>3</v>
      </c>
      <c r="S95" s="1"/>
      <c r="T95" s="4"/>
      <c r="U95" s="23"/>
      <c r="V95" s="4"/>
      <c r="W95" s="4"/>
      <c r="X95" s="23"/>
      <c r="Y95" s="72"/>
      <c r="Z95" s="59"/>
      <c r="AA95" s="53"/>
      <c r="AB95" s="53"/>
      <c r="AC95" s="82"/>
      <c r="AD95" s="53"/>
      <c r="AE95" s="53"/>
      <c r="AF95" s="82"/>
      <c r="AG95" s="53"/>
      <c r="AH95" s="59"/>
      <c r="AI95" s="53"/>
      <c r="AJ95" s="53"/>
      <c r="AK95" s="53"/>
      <c r="AL95" s="53"/>
      <c r="AM95" s="53"/>
      <c r="AN95" s="53"/>
      <c r="AO95" s="53"/>
      <c r="AP95" s="47"/>
      <c r="AR95" s="47"/>
      <c r="AS95" s="47"/>
    </row>
    <row r="96" ht="12" customHeight="1">
      <c r="A96" s="39"/>
      <c r="B96" s="47"/>
      <c r="C96" s="154"/>
      <c r="D96" s="155"/>
      <c r="E96" s="156"/>
      <c r="F96" s="155"/>
      <c r="G96" s="155"/>
      <c r="I96" s="155"/>
      <c r="J96" s="157">
        <v>17</v>
      </c>
      <c r="K96" s="66" t="s">
        <v>130</v>
      </c>
      <c r="L96" s="66"/>
      <c r="M96" s="67" t="str">
        <f>IF(VLOOKUP(J96,NP,32,FALSE)="","",IF(VLOOKUP(J96,NP,32,FALSE)=0,"",VLOOKUP(J96,NP,32,FALSE)))</f>
      </c>
      <c r="N96" s="68" t="str">
        <f>IF(VLOOKUP(J96,NP,33,FALSE)="","",IF(VLOOKUP(J96,NP,34,FALSE)=2,"",VLOOKUP(J96,NP,34,FALSE)))</f>
      </c>
      <c r="O96" s="68"/>
      <c r="P96" s="69" t="str">
        <f>IF(VLOOKUP(J96,NP,33,FALSE)="","",IF(VLOOKUP(J96,NP,33,FALSE)=0,"",VLOOKUP(J96,NP,33,FALSE)))</f>
      </c>
      <c r="Q96" s="70"/>
      <c r="R96" s="71" t="str">
        <f>IF(VLOOKUP(R99,NP,4,FALSE)=0,"",VLOOKUP(R99,NP,4,FALSE))</f>
      </c>
      <c r="S96" s="50" t="str">
        <f>IF(R96="","",CONCATENATE(VLOOKUP(R99,NP,5,FALSE),"  ",VLOOKUP(R99,NP,6,FALSE)))</f>
      </c>
      <c r="T96" s="50"/>
      <c r="U96" s="51"/>
      <c r="V96" s="50"/>
      <c r="W96" s="50"/>
      <c r="X96" s="51"/>
      <c r="Y96" s="50"/>
      <c r="Z96" s="59"/>
      <c r="AA96" s="53"/>
      <c r="AB96" s="53"/>
      <c r="AC96" s="82"/>
      <c r="AD96" s="53"/>
      <c r="AE96" s="53"/>
      <c r="AF96" s="82"/>
      <c r="AG96" s="53"/>
      <c r="AH96" s="59"/>
      <c r="AI96" s="53"/>
      <c r="AJ96" s="53"/>
      <c r="AK96" s="53"/>
      <c r="AL96" s="53"/>
      <c r="AM96" s="53"/>
      <c r="AN96" s="53"/>
      <c r="AO96" s="53"/>
      <c r="AP96" s="47"/>
      <c r="AR96" s="47"/>
      <c r="AS96" s="47"/>
    </row>
    <row r="97" ht="12" customHeight="1">
      <c r="A97" s="39"/>
      <c r="B97" s="47"/>
      <c r="C97" s="154"/>
      <c r="D97" s="155"/>
      <c r="E97" s="156"/>
      <c r="F97" s="155"/>
      <c r="G97" s="155"/>
      <c r="I97" s="155"/>
      <c r="J97" s="53"/>
      <c r="K97" s="53"/>
      <c r="L97" s="53"/>
      <c r="M97" s="82"/>
      <c r="N97" s="53"/>
      <c r="O97" s="53"/>
      <c r="P97" s="82"/>
      <c r="Q97" s="85"/>
      <c r="R97" s="73"/>
      <c r="S97" s="76" t="str">
        <f>IF(R96="","",CONCATENATE(VLOOKUP(R99,NP,8,FALSE)," pts - ",VLOOKUP(R99,NP,11,FALSE)))</f>
      </c>
      <c r="T97" s="76"/>
      <c r="U97" s="77"/>
      <c r="V97" s="76"/>
      <c r="W97" s="76"/>
      <c r="X97" s="77"/>
      <c r="Y97" s="110"/>
      <c r="Z97" s="55"/>
      <c r="AO97" s="62"/>
      <c r="AP97" s="47"/>
      <c r="AR97" s="47"/>
      <c r="AS97" s="47"/>
    </row>
    <row r="98" ht="12" customHeight="1">
      <c r="A98" s="39"/>
      <c r="B98" s="47"/>
      <c r="C98" s="158"/>
      <c r="D98" s="159"/>
      <c r="E98" s="160"/>
      <c r="F98" s="159"/>
      <c r="G98" s="159"/>
      <c r="H98" s="160"/>
      <c r="I98" s="48">
        <v>3</v>
      </c>
      <c r="J98" s="49" t="str">
        <f>IF(AND(VLOOKUP(B11,NP,12,FALSE)=0,VLOOKUP(B11,NP,22,FALSE)=0),"",IF(VLOOKUP(B11,NP,12,FALSE)=0,VLOOKUP(B11,NP,4,FALSE),IF(VLOOKUP(B11,NP,22,FALSE)=0,VLOOKUP(B11,NP,14,FALSE),"")))</f>
      </c>
      <c r="K98" s="50" t="str">
        <f>IF(J98="","",IF(VLOOKUP(B11,NP,12,FALSE)=0,CONCATENATE(VLOOKUP(B11,NP,5,FALSE),"  ",VLOOKUP(B11,NP,6,FALSE)),IF(VLOOKUP(B11,NP,22,FALSE)=0,CONCATENATE(VLOOKUP(B11,NP,15,FALSE),"  ",VLOOKUP(B11,NP,16,FALSE)),"")))</f>
      </c>
      <c r="L98" s="50"/>
      <c r="M98" s="51"/>
      <c r="N98" s="50"/>
      <c r="O98" s="50"/>
      <c r="P98" s="51"/>
      <c r="Q98" s="50"/>
      <c r="R98" s="74"/>
      <c r="S98" s="54" t="str">
        <f>IF(R96="","",CONCATENATE(IF(VLOOKUP(J96,NP,23,FALSE)="","",IF(VLOOKUP(J96,NP,12,FALSE)=1,VLOOKUP(J96,NP,23,FALSE),-VLOOKUP(J96,NP,23,FALSE))),IF(VLOOKUP(J96,NP,24,FALSE)="","",CONCATENATE(" / ",IF(VLOOKUP(J96,NP,12,FALSE)=1,VLOOKUP(J96,NP,24,FALSE),-VLOOKUP(J96,NP,24,FALSE)))),IF(VLOOKUP(J96,NP,25,FALSE)="","",CONCATENATE(" / ",IF(VLOOKUP(J96,NP,12,FALSE)=1,VLOOKUP(J96,NP,25,FALSE),-VLOOKUP(J96,NP,25,FALSE)))),IF(VLOOKUP(J96,NP,26,FALSE)="","",CONCATENATE(" / ",IF(VLOOKUP(J96,NP,12,FALSE)=1,VLOOKUP(J96,NP,26,FALSE),-VLOOKUP(J96,NP,26,FALSE)))),IF(VLOOKUP(J96,NP,27,FALSE)="","",CONCATENATE(" / ",IF(VLOOKUP(J96,NP,12,FALSE)=1,VLOOKUP(J96,NP,27,FALSE),-VLOOKUP(J96,NP,27,FALSE)))),IF(VLOOKUP(J96,NP,28)="","",CONCATENATE(" / ",IF(VLOOKUP(J96,NP,12)=1,VLOOKUP(J96,NP,28),-VLOOKUP(J96,NP,28)))),IF(VLOOKUP(J96,NP,29)="","",CONCATENATE(" / ",IF(VLOOKUP(J96,NP,12)=1,VLOOKUP(J96,NP,29),-VLOOKUP(J96,NP,29))))))</f>
      </c>
      <c r="T98" s="54"/>
      <c r="U98" s="40"/>
      <c r="V98" s="54"/>
      <c r="W98" s="54"/>
      <c r="X98" s="40"/>
      <c r="Y98" s="133"/>
      <c r="Z98" s="63">
        <v>3</v>
      </c>
      <c r="AO98" s="62"/>
      <c r="AP98" s="47"/>
      <c r="AR98" s="47"/>
      <c r="AS98" s="47"/>
    </row>
    <row r="99" ht="12" customHeight="1">
      <c r="A99" s="39"/>
      <c r="B99" s="47"/>
      <c r="C99" s="154"/>
      <c r="D99" s="155"/>
      <c r="E99" s="156"/>
      <c r="F99" s="155"/>
      <c r="G99" s="155"/>
      <c r="H99" s="156"/>
      <c r="I99" s="155"/>
      <c r="J99" s="85"/>
      <c r="K99" s="76" t="str">
        <f>IF(J98="","",IF(VLOOKUP(B11,NP,12,FALSE)=0,CONCATENATE(VLOOKUP(B11,NP,8,FALSE)," pts - ",VLOOKUP(B11,NP,11,FALSE)),IF(VLOOKUP(B11,NP,22,FALSE)=0,CONCATENATE(VLOOKUP(B11,NP,18,FALSE)," pts - ",VLOOKUP(B11,NP,21,FALSE)),"")))</f>
      </c>
      <c r="L99" s="76"/>
      <c r="M99" s="77"/>
      <c r="N99" s="76"/>
      <c r="O99" s="76"/>
      <c r="P99" s="77"/>
      <c r="Q99" s="76"/>
      <c r="R99" s="65">
        <v>21</v>
      </c>
      <c r="S99" s="66" t="s">
        <v>130</v>
      </c>
      <c r="T99" s="66"/>
      <c r="U99" s="67" t="str">
        <f>IF(VLOOKUP(R99,NP,32,FALSE)="","",IF(VLOOKUP(R99,NP,32,FALSE)=0,"",VLOOKUP(R99,NP,32,FALSE)))</f>
      </c>
      <c r="V99" s="68" t="str">
        <f>IF(VLOOKUP(R99,NP,33,FALSE)="","",IF(VLOOKUP(R99,NP,34,FALSE)=2,"",VLOOKUP(R99,NP,34,FALSE)))</f>
      </c>
      <c r="W99" s="68"/>
      <c r="X99" s="69" t="str">
        <f>IF(VLOOKUP(R99,NP,33,FALSE)="","",IF(VLOOKUP(R99,NP,33,FALSE)=0,"",VLOOKUP(R99,NP,33,FALSE)))</f>
      </c>
      <c r="Y99" s="70"/>
      <c r="Z99" s="71" t="str">
        <f>IF(VLOOKUP(Z105,NP,4,FALSE)=0,"",VLOOKUP(Z105,NP,4,FALSE))</f>
      </c>
      <c r="AA99" s="50" t="str">
        <f>IF(Z99="","",CONCATENATE(VLOOKUP(Z105,NP,5,FALSE),"  ",VLOOKUP(Z105,NP,6,FALSE)))</f>
      </c>
      <c r="AB99" s="50"/>
      <c r="AC99" s="51"/>
      <c r="AD99" s="50"/>
      <c r="AE99" s="50"/>
      <c r="AF99" s="51"/>
      <c r="AG99" s="50"/>
      <c r="AP99" s="47"/>
      <c r="AR99" s="47"/>
      <c r="AS99" s="47"/>
    </row>
    <row r="100" ht="12" customHeight="1">
      <c r="A100" s="39"/>
      <c r="B100" s="47"/>
      <c r="C100" s="158"/>
      <c r="D100" s="159"/>
      <c r="E100" s="160"/>
      <c r="F100" s="159"/>
      <c r="G100" s="159"/>
      <c r="H100" s="160"/>
      <c r="I100" s="48">
        <v>6</v>
      </c>
      <c r="J100" s="49" t="str">
        <f>IF(AND(VLOOKUP(B17,NP,12,FALSE)=0,VLOOKUP(B17,NP,22,FALSE)=0),"",IF(VLOOKUP(B17,NP,12,FALSE)=0,VLOOKUP(B17,NP,4,FALSE),IF(VLOOKUP(B17,NP,22,FALSE)=0,VLOOKUP(B17,NP,14,FALSE),"")))</f>
      </c>
      <c r="K100" s="50" t="str">
        <f>IF(J100="","",IF(VLOOKUP(B17,NP,12,FALSE)=0,CONCATENATE(VLOOKUP(B17,NP,5,FALSE),"  ",VLOOKUP(B17,NP,6,FALSE)),IF(VLOOKUP(B17,NP,22,FALSE)=0,CONCATENATE(VLOOKUP(B17,NP,15,FALSE),"  ",VLOOKUP(B17,NP,16,FALSE)),"")))</f>
      </c>
      <c r="L100" s="50"/>
      <c r="M100" s="51"/>
      <c r="N100" s="50"/>
      <c r="O100" s="50"/>
      <c r="P100" s="51"/>
      <c r="Q100" s="50"/>
      <c r="R100" s="3"/>
      <c r="S100" s="4"/>
      <c r="T100" s="4"/>
      <c r="U100" s="23"/>
      <c r="V100" s="4"/>
      <c r="W100" s="4"/>
      <c r="X100" s="23"/>
      <c r="Y100" s="72"/>
      <c r="Z100" s="73"/>
      <c r="AA100" s="76" t="str">
        <f>IF(Z99="","",CONCATENATE(VLOOKUP(Z105,NP,8,FALSE)," pts - ",VLOOKUP(Z105,NP,11,FALSE)))</f>
      </c>
      <c r="AB100" s="76"/>
      <c r="AC100" s="77"/>
      <c r="AD100" s="76"/>
      <c r="AE100" s="76"/>
      <c r="AF100" s="77"/>
      <c r="AG100" s="110"/>
      <c r="AH100" s="55"/>
      <c r="AP100" s="47"/>
      <c r="AR100" s="47"/>
      <c r="AS100" s="47"/>
    </row>
    <row r="101" ht="12" customHeight="1">
      <c r="A101" s="39"/>
      <c r="B101" s="47"/>
      <c r="C101" s="154"/>
      <c r="D101" s="155"/>
      <c r="E101" s="156"/>
      <c r="F101" s="155"/>
      <c r="G101" s="155"/>
      <c r="H101" s="156"/>
      <c r="I101" s="155"/>
      <c r="J101" s="85"/>
      <c r="K101" s="76" t="str">
        <f>IF(J100="","",IF(VLOOKUP(B17,NP,12,FALSE)=0,CONCATENATE(VLOOKUP(B17,NP,8,FALSE)," pts - ",VLOOKUP(B17,NP,11,FALSE)),IF(VLOOKUP(B17,NP,22,FALSE)=0,CONCATENATE(VLOOKUP(B17,NP,18,FALSE)," pts - ",VLOOKUP(B17,NP,21,FALSE)),"")))</f>
      </c>
      <c r="L101" s="76"/>
      <c r="M101" s="77"/>
      <c r="N101" s="76"/>
      <c r="O101" s="76"/>
      <c r="P101" s="77"/>
      <c r="Q101" s="110"/>
      <c r="R101" s="5"/>
      <c r="S101" s="1"/>
      <c r="T101" s="4"/>
      <c r="U101" s="23"/>
      <c r="V101" s="4"/>
      <c r="W101" s="4"/>
      <c r="X101" s="23"/>
      <c r="Y101" s="72"/>
      <c r="Z101" s="74"/>
      <c r="AA101" s="54" t="str">
        <f>IF(Z99="","",CONCATENATE(IF(VLOOKUP(R99,NP,23,FALSE)="","",IF(VLOOKUP(R99,NP,12,FALSE)=1,VLOOKUP(R99,NP,23,FALSE),-VLOOKUP(R99,NP,23,FALSE))),IF(VLOOKUP(R99,NP,24,FALSE)="","",CONCATENATE(" / ",IF(VLOOKUP(R99,NP,12,FALSE)=1,VLOOKUP(R99,NP,24,FALSE),-VLOOKUP(R99,NP,24,FALSE)))),IF(VLOOKUP(R99,NP,25,FALSE)="","",CONCATENATE(" / ",IF(VLOOKUP(R99,NP,12,FALSE)=1,VLOOKUP(R99,NP,25,FALSE),-VLOOKUP(R99,NP,25,FALSE)))),IF(VLOOKUP(R99,NP,26,FALSE)="","",CONCATENATE(" / ",IF(VLOOKUP(R99,NP,12,FALSE)=1,VLOOKUP(R99,NP,26,FALSE),-VLOOKUP(R99,NP,26,FALSE)))),IF(VLOOKUP(R99,NP,27,FALSE)="","",CONCATENATE(" / ",IF(VLOOKUP(R99,NP,12,FALSE)=1,VLOOKUP(R99,NP,27,FALSE),-VLOOKUP(R99,NP,27,FALSE)))),IF(VLOOKUP(R99,NP,28)="","",CONCATENATE(" / ",IF(VLOOKUP(R99,NP,12)=1,VLOOKUP(R99,NP,28),-VLOOKUP(R99,NP,28)))),IF(VLOOKUP(R99,NP,29)="","",CONCATENATE(" / ",IF(VLOOKUP(R99,NP,12)=1,VLOOKUP(R99,NP,29),-VLOOKUP(R99,NP,29))))))</f>
      </c>
      <c r="AB101" s="54"/>
      <c r="AC101" s="40"/>
      <c r="AD101" s="54"/>
      <c r="AE101" s="54"/>
      <c r="AF101" s="40"/>
      <c r="AG101" s="133"/>
      <c r="AH101" s="55"/>
      <c r="AP101" s="47"/>
      <c r="AR101" s="47"/>
      <c r="AS101" s="47"/>
    </row>
    <row r="102" ht="12" customHeight="1">
      <c r="A102" s="39"/>
      <c r="B102" s="47"/>
      <c r="C102" s="154"/>
      <c r="D102" s="155"/>
      <c r="E102" s="156"/>
      <c r="F102" s="155"/>
      <c r="G102" s="155"/>
      <c r="H102" s="156"/>
      <c r="I102" s="155"/>
      <c r="J102" s="157">
        <v>18</v>
      </c>
      <c r="K102" s="66" t="s">
        <v>130</v>
      </c>
      <c r="L102" s="66"/>
      <c r="M102" s="67" t="str">
        <f>IF(VLOOKUP(J102,NP,32,FALSE)="","",IF(VLOOKUP(J102,NP,32,FALSE)=0,"",VLOOKUP(J102,NP,32,FALSE)))</f>
      </c>
      <c r="N102" s="68" t="str">
        <f>IF(VLOOKUP(J102,NP,33,FALSE)="","",IF(VLOOKUP(J102,NP,34,FALSE)=2,"",VLOOKUP(J102,NP,34,FALSE)))</f>
      </c>
      <c r="O102" s="68"/>
      <c r="P102" s="69" t="str">
        <f>IF(VLOOKUP(J102,NP,33,FALSE)="","",IF(VLOOKUP(J102,NP,33,FALSE)=0,"",VLOOKUP(J102,NP,33,FALSE)))</f>
      </c>
      <c r="Q102" s="70"/>
      <c r="R102" s="71" t="str">
        <f>IF(VLOOKUP(R99,NP,14,FALSE)=0,"",VLOOKUP(R99,NP,14,FALSE))</f>
      </c>
      <c r="S102" s="50" t="str">
        <f>IF(R102="","",CONCATENATE(VLOOKUP(R99,NP,15,FALSE),"  ",VLOOKUP(R99,NP,16,FALSE)))</f>
      </c>
      <c r="T102" s="50"/>
      <c r="U102" s="51"/>
      <c r="V102" s="50"/>
      <c r="W102" s="50"/>
      <c r="X102" s="51"/>
      <c r="Y102" s="50"/>
      <c r="Z102" s="55"/>
      <c r="AG102" s="62"/>
      <c r="AH102" s="55"/>
      <c r="AP102" s="47"/>
      <c r="AR102" s="47"/>
      <c r="AS102" s="47"/>
    </row>
    <row r="103" ht="12" customHeight="1">
      <c r="A103" s="39"/>
      <c r="B103" s="47"/>
      <c r="C103" s="154"/>
      <c r="D103" s="155"/>
      <c r="E103" s="156"/>
      <c r="F103" s="155"/>
      <c r="G103" s="155"/>
      <c r="H103" s="156"/>
      <c r="I103" s="48"/>
      <c r="J103" s="53"/>
      <c r="K103" s="53"/>
      <c r="L103" s="53"/>
      <c r="M103" s="82"/>
      <c r="N103" s="53"/>
      <c r="O103" s="53"/>
      <c r="P103" s="82"/>
      <c r="Q103" s="85"/>
      <c r="R103" s="63">
        <v>6</v>
      </c>
      <c r="S103" s="76" t="str">
        <f>IF(R102="","",CONCATENATE(VLOOKUP(R99,NP,18,FALSE)," pts - ",VLOOKUP(R99,NP,21,FALSE)))</f>
      </c>
      <c r="T103" s="76"/>
      <c r="U103" s="77"/>
      <c r="V103" s="76"/>
      <c r="W103" s="76"/>
      <c r="X103" s="77"/>
      <c r="Y103" s="76"/>
      <c r="Z103" s="62"/>
      <c r="AG103" s="62"/>
      <c r="AH103" s="55"/>
      <c r="AP103" s="47"/>
      <c r="AR103" s="47"/>
      <c r="AS103" s="47"/>
    </row>
    <row r="104" ht="12" customHeight="1">
      <c r="A104" s="39"/>
      <c r="B104" s="47"/>
      <c r="C104" s="154"/>
      <c r="D104" s="155"/>
      <c r="E104" s="156"/>
      <c r="F104" s="155"/>
      <c r="G104" s="155"/>
      <c r="H104" s="156"/>
      <c r="I104" s="48">
        <v>7</v>
      </c>
      <c r="J104" s="49" t="str">
        <f>IF(VLOOKUP(J102,NP,14,FALSE)=0,"",VLOOKUP(J102,NP,14,FALSE))</f>
      </c>
      <c r="K104" s="50" t="str">
        <f>IF(J104="","",CONCATENATE(VLOOKUP(J102,NP,15,FALSE),"  ",VLOOKUP(J102,NP,16,FALSE)))</f>
      </c>
      <c r="L104" s="2"/>
      <c r="M104" s="20"/>
      <c r="N104" s="2"/>
      <c r="O104" s="2"/>
      <c r="P104" s="20"/>
      <c r="Q104" s="78"/>
      <c r="R104" s="74"/>
      <c r="S104" s="54" t="str">
        <f>IF(R102="","",CONCATENATE(IF(VLOOKUP(J102,NP,23,FALSE)="","",IF(VLOOKUP(J102,NP,12,FALSE)=1,VLOOKUP(J102,NP,23,FALSE),-VLOOKUP(J102,NP,23,FALSE))),IF(VLOOKUP(J102,NP,24,FALSE)="","",CONCATENATE(" / ",IF(VLOOKUP(J102,NP,12,FALSE)=1,VLOOKUP(J102,NP,24,FALSE),-VLOOKUP(J102,NP,24,FALSE)))),IF(VLOOKUP(J102,NP,25,FALSE)="","",CONCATENATE(" / ",IF(VLOOKUP(J102,NP,12,FALSE)=1,VLOOKUP(J102,NP,25,FALSE),-VLOOKUP(J102,NP,25,FALSE)))),IF(VLOOKUP(J102,NP,26,FALSE)="","",CONCATENATE(" / ",IF(VLOOKUP(J102,NP,12,FALSE)=1,VLOOKUP(J102,NP,26,FALSE),-VLOOKUP(J102,NP,26,FALSE)))),IF(VLOOKUP(J102,NP,27,FALSE)="","",CONCATENATE(" / ",IF(VLOOKUP(J102,NP,12,FALSE)=1,VLOOKUP(J102,NP,27,FALSE),-VLOOKUP(J102,NP,27,FALSE)))),IF(VLOOKUP(J102,NP,28)="","",CONCATENATE(" / ",IF(VLOOKUP(J102,NP,12)=1,VLOOKUP(J102,NP,28),-VLOOKUP(J102,NP,28)))),IF(VLOOKUP(J102,NP,29)="","",CONCATENATE(" / ",IF(VLOOKUP(J102,NP,12)=1,VLOOKUP(J102,NP,29),-VLOOKUP(J102,NP,29))))))</f>
      </c>
      <c r="T104" s="54"/>
      <c r="U104" s="40"/>
      <c r="V104" s="54"/>
      <c r="W104" s="54"/>
      <c r="X104" s="40"/>
      <c r="Y104" s="54"/>
      <c r="Z104" s="62"/>
      <c r="AG104" s="62"/>
      <c r="AH104" s="55"/>
      <c r="AP104" s="47"/>
      <c r="AR104" s="47"/>
      <c r="AS104" s="47"/>
    </row>
    <row r="105" ht="12" customHeight="1">
      <c r="A105" s="39"/>
      <c r="B105" s="47"/>
      <c r="C105" s="154"/>
      <c r="D105" s="155"/>
      <c r="E105" s="156"/>
      <c r="F105" s="155"/>
      <c r="G105" s="155"/>
      <c r="H105" s="156"/>
      <c r="I105" s="155"/>
      <c r="J105" s="185" t="str">
        <f>IF(OR(J104="",VLOOKUP(J102,NP,20,FALSE)=0),"",IF(LEN(VLOOKUP(J102,NP,20,FALSE))=7,VLOOKUP(J102,NP,20,FALSE),VLOOKUP(J102,NP,20,FALSE)))</f>
      </c>
      <c r="K105" s="76" t="str">
        <f>IF(J104="","",CONCATENATE(VLOOKUP(J102,NP,18,FALSE)," pts - ",VLOOKUP(J102,NP,21,FALSE)))</f>
      </c>
      <c r="L105" s="76"/>
      <c r="M105" s="77"/>
      <c r="N105" s="76"/>
      <c r="O105" s="76"/>
      <c r="P105" s="77"/>
      <c r="Q105" s="76"/>
      <c r="R105" s="59"/>
      <c r="S105" s="53"/>
      <c r="T105" s="53"/>
      <c r="U105" s="82"/>
      <c r="V105" s="53"/>
      <c r="W105" s="53"/>
      <c r="X105" s="82"/>
      <c r="Y105" s="53"/>
      <c r="Z105" s="80">
        <v>23</v>
      </c>
      <c r="AA105" s="66" t="s">
        <v>130</v>
      </c>
      <c r="AB105" s="66"/>
      <c r="AC105" s="67" t="str">
        <f>IF(VLOOKUP(Z105,NP,32,FALSE)="","",IF(VLOOKUP(Z105,NP,32,FALSE)=0,"",VLOOKUP(Z105,NP,32,FALSE)))</f>
      </c>
      <c r="AD105" s="68" t="str">
        <f>IF(VLOOKUP(Z105,NP,33,FALSE)="","",IF(VLOOKUP(Z105,NP,34,FALSE)=2,"",VLOOKUP(Z105,NP,34,FALSE)))</f>
      </c>
      <c r="AE105" s="68"/>
      <c r="AF105" s="69" t="str">
        <f>IF(VLOOKUP(Z105,NP,33,FALSE)="","",IF(VLOOKUP(Z105,NP,33,FALSE)=0,"",VLOOKUP(Z105,NP,33,FALSE)))</f>
      </c>
      <c r="AG105" s="70"/>
      <c r="AH105" s="71" t="str">
        <f>IF(VLOOKUP(Z105,NP,12,FALSE)=1,VLOOKUP(Z105,NP,4,FALSE),IF(VLOOKUP(Z105,NP,22,FALSE)=1,VLOOKUP(Z105,NP,14,FALSE),""))</f>
      </c>
      <c r="AI105" s="50" t="str">
        <f>IF(AH105="","",IF(VLOOKUP(Z105,NP,12,FALSE)=1,CONCATENATE(VLOOKUP(Z105,NP,5,FALSE),"  ",VLOOKUP(Z105,NP,6,FALSE)),IF(VLOOKUP(Z105,NP,22,FALSE)=1,CONCATENATE(VLOOKUP(Z105,NP,15,FALSE),"  ",VLOOKUP(Z105,NP,16,FALSE)),"")))</f>
      </c>
      <c r="AJ105" s="50"/>
      <c r="AK105" s="50"/>
      <c r="AL105" s="50"/>
      <c r="AM105" s="50"/>
      <c r="AN105" s="50"/>
      <c r="AO105" s="50"/>
      <c r="AP105" s="87" t="s">
        <v>148</v>
      </c>
      <c r="AR105" s="47"/>
      <c r="AS105" s="47"/>
    </row>
    <row r="106" ht="12" customHeight="1">
      <c r="A106" s="39"/>
      <c r="B106" s="47"/>
      <c r="C106" s="154"/>
      <c r="D106" s="155"/>
      <c r="E106" s="156"/>
      <c r="F106" s="155"/>
      <c r="G106" s="155"/>
      <c r="H106" s="156"/>
      <c r="I106" s="48">
        <v>10</v>
      </c>
      <c r="J106" s="49" t="str">
        <f>IF(VLOOKUP(J108,NP,4,FALSE)=0,"",VLOOKUP(J108,NP,4,FALSE))</f>
      </c>
      <c r="K106" s="50" t="str">
        <f>IF(J106="","",CONCATENATE(VLOOKUP(J108,NP,5,FALSE),"  ",VLOOKUP(J108,NP,6,FALSE)))</f>
      </c>
      <c r="L106" s="50"/>
      <c r="M106" s="51"/>
      <c r="N106" s="50"/>
      <c r="O106" s="50"/>
      <c r="P106" s="51"/>
      <c r="Q106" s="50"/>
      <c r="R106" s="59"/>
      <c r="S106" s="53"/>
      <c r="T106" s="53"/>
      <c r="U106" s="82"/>
      <c r="V106" s="53"/>
      <c r="W106" s="53"/>
      <c r="X106" s="82"/>
      <c r="Y106" s="53"/>
      <c r="AG106" s="62"/>
      <c r="AH106" s="73"/>
      <c r="AI106" s="54" t="str">
        <f>IF(AH105="","",IF(VLOOKUP(Z105,NP,12,FALSE)=1,CONCATENATE(VLOOKUP(Z105,NP,8,FALSE)," pts - ",VLOOKUP(Z105,NP,11,FALSE)),IF(VLOOKUP(Z105,NP,22,FALSE)=1,CONCATENATE(VLOOKUP(Z105,NP,18,FALSE)," pts - ",VLOOKUP(Z105,NP,21,FALSE)),"")))</f>
      </c>
      <c r="AJ106" s="54"/>
      <c r="AK106" s="54"/>
      <c r="AL106" s="54"/>
      <c r="AM106" s="54"/>
      <c r="AN106" s="54"/>
      <c r="AO106" s="54"/>
      <c r="AP106" s="47"/>
      <c r="AR106" s="47"/>
      <c r="AS106" s="47"/>
    </row>
    <row r="107" ht="12" customHeight="1">
      <c r="A107" s="39"/>
      <c r="B107" s="47"/>
      <c r="C107" s="154"/>
      <c r="D107" s="155"/>
      <c r="E107" s="156"/>
      <c r="F107" s="155"/>
      <c r="G107" s="155"/>
      <c r="H107" s="156"/>
      <c r="I107" s="155"/>
      <c r="J107" s="184" t="str">
        <f>IF(OR(J106="",VLOOKUP(J108,NP,10,FALSE)=0),"",IF(LEN(VLOOKUP(J108,NP,10,FALSE))=7,VLOOKUP(J108,NP,10,FALSE),VLOOKUP(J108,NP,10,FALSE)))</f>
      </c>
      <c r="K107" s="76" t="str">
        <f>IF(J106="","",CONCATENATE(VLOOKUP(J108,NP,8,FALSE)," pts - ",VLOOKUP(J108,NP,11,FALSE)))</f>
      </c>
      <c r="L107" s="76"/>
      <c r="M107" s="77"/>
      <c r="N107" s="76"/>
      <c r="O107" s="76"/>
      <c r="P107" s="77"/>
      <c r="Q107" s="110"/>
      <c r="R107" s="63">
        <v>11</v>
      </c>
      <c r="S107" s="1"/>
      <c r="T107" s="4"/>
      <c r="U107" s="23"/>
      <c r="V107" s="4"/>
      <c r="W107" s="4"/>
      <c r="X107" s="23"/>
      <c r="Y107" s="72"/>
      <c r="AG107" s="62"/>
      <c r="AH107" s="74"/>
      <c r="AI107" s="54" t="str">
        <f>IF(AH105="","",CONCATENATE(IF(VLOOKUP(Z105,NP,23,FALSE)="","",IF(VLOOKUP(Z105,NP,12,FALSE)=1,VLOOKUP(Z105,NP,23,FALSE),-VLOOKUP(Z105,NP,23,FALSE))),IF(VLOOKUP(Z105,NP,24,FALSE)="","",CONCATENATE(" / ",IF(VLOOKUP(Z105,NP,12,FALSE)=1,VLOOKUP(Z105,NP,24,FALSE),-VLOOKUP(Z105,NP,24,FALSE)))),IF(VLOOKUP(Z105,NP,25,FALSE)="","",CONCATENATE(" / ",IF(VLOOKUP(Z105,NP,12,FALSE)=1,VLOOKUP(Z105,NP,25,FALSE),-VLOOKUP(Z105,NP,25,FALSE)))),IF(VLOOKUP(Z105,NP,26,FALSE)="","",CONCATENATE(" / ",IF(VLOOKUP(Z105,NP,12,FALSE)=1,VLOOKUP(Z105,NP,26,FALSE),-VLOOKUP(Z105,NP,26,FALSE)))),IF(VLOOKUP(Z105,NP,27,FALSE)="","",CONCATENATE(" / ",IF(VLOOKUP(Z105,NP,12,FALSE)=1,VLOOKUP(Z105,NP,27,FALSE),-VLOOKUP(Z105,NP,27,FALSE)))),IF(VLOOKUP(Z105,NP,28)="","",CONCATENATE(" / ",IF(VLOOKUP(Z105,NP,12)=1,VLOOKUP(Z105,NP,28),-VLOOKUP(Z105,NP,28)))),IF(VLOOKUP(Z105,NP,29)="","",CONCATENATE(" / ",IF(VLOOKUP(Z105,NP,12)=1,VLOOKUP(Z105,NP,29),-VLOOKUP(Z105,NP,29))))))</f>
      </c>
      <c r="AJ107" s="54"/>
      <c r="AK107" s="54"/>
      <c r="AL107" s="54"/>
      <c r="AM107" s="54"/>
      <c r="AN107" s="54"/>
      <c r="AO107" s="54"/>
      <c r="AP107" s="47"/>
      <c r="AR107" s="47"/>
      <c r="AS107" s="47"/>
    </row>
    <row r="108" ht="12" customHeight="1">
      <c r="A108" s="39"/>
      <c r="B108" s="47"/>
      <c r="C108" s="154"/>
      <c r="D108" s="155"/>
      <c r="E108" s="156"/>
      <c r="F108" s="155"/>
      <c r="G108" s="155"/>
      <c r="H108" s="156"/>
      <c r="I108" s="155"/>
      <c r="J108" s="157">
        <v>19</v>
      </c>
      <c r="K108" s="66" t="s">
        <v>130</v>
      </c>
      <c r="L108" s="66"/>
      <c r="M108" s="67" t="str">
        <f>IF(VLOOKUP(J108,NP,32,FALSE)="","",IF(VLOOKUP(J108,NP,32,FALSE)=0,"",VLOOKUP(J108,NP,32,FALSE)))</f>
      </c>
      <c r="N108" s="68" t="str">
        <f>IF(VLOOKUP(J108,NP,33,FALSE)="","",IF(VLOOKUP(J108,NP,34,FALSE)=2,"",VLOOKUP(J108,NP,34,FALSE)))</f>
      </c>
      <c r="O108" s="68"/>
      <c r="P108" s="69" t="str">
        <f>IF(VLOOKUP(J108,NP,33,FALSE)="","",IF(VLOOKUP(J108,NP,33,FALSE)=0,"",VLOOKUP(J108,NP,33,FALSE)))</f>
      </c>
      <c r="Q108" s="70"/>
      <c r="R108" s="71" t="str">
        <f>IF(VLOOKUP(R111,NP,4,FALSE)=0,"",VLOOKUP(R111,NP,4,FALSE))</f>
      </c>
      <c r="S108" s="50" t="str">
        <f>IF(R108="","",CONCATENATE(VLOOKUP(R111,NP,5,FALSE),"  ",VLOOKUP(R111,NP,6,FALSE)))</f>
      </c>
      <c r="T108" s="50"/>
      <c r="U108" s="51"/>
      <c r="V108" s="50"/>
      <c r="W108" s="50"/>
      <c r="X108" s="51"/>
      <c r="Y108" s="50"/>
      <c r="AG108" s="62"/>
      <c r="AH108" s="55"/>
      <c r="AO108" s="62"/>
      <c r="AP108" s="47"/>
      <c r="AR108" s="47"/>
      <c r="AS108" s="47"/>
    </row>
    <row r="109" ht="12" customHeight="1">
      <c r="A109" s="39"/>
      <c r="B109" s="47"/>
      <c r="C109" s="154"/>
      <c r="D109" s="155"/>
      <c r="E109" s="156"/>
      <c r="F109" s="155"/>
      <c r="G109" s="155"/>
      <c r="H109" s="156"/>
      <c r="I109" s="155"/>
      <c r="J109" s="53"/>
      <c r="K109" s="53"/>
      <c r="L109" s="53"/>
      <c r="M109" s="82"/>
      <c r="N109" s="53"/>
      <c r="O109" s="53"/>
      <c r="P109" s="82"/>
      <c r="Q109" s="85"/>
      <c r="R109" s="73"/>
      <c r="S109" s="76" t="str">
        <f>IF(R108="","",CONCATENATE(VLOOKUP(R111,NP,8,FALSE)," pts - ",VLOOKUP(R111,NP,11,FALSE)))</f>
      </c>
      <c r="T109" s="76"/>
      <c r="U109" s="77"/>
      <c r="V109" s="76"/>
      <c r="W109" s="76"/>
      <c r="X109" s="77"/>
      <c r="Y109" s="110"/>
      <c r="Z109" s="55"/>
      <c r="AG109" s="62"/>
      <c r="AH109" s="55"/>
      <c r="AO109" s="62"/>
      <c r="AP109" s="47"/>
      <c r="AR109" s="47"/>
      <c r="AS109" s="47"/>
    </row>
    <row r="110" ht="12" customHeight="1">
      <c r="A110" s="39"/>
      <c r="B110" s="47"/>
      <c r="C110" s="158"/>
      <c r="D110" s="159"/>
      <c r="E110" s="160"/>
      <c r="F110" s="159"/>
      <c r="G110" s="159"/>
      <c r="H110" s="160"/>
      <c r="I110" s="48">
        <v>11</v>
      </c>
      <c r="J110" s="49" t="str">
        <f>IF(AND(VLOOKUP(B35,NP,12,FALSE)=0,VLOOKUP(B35,NP,22,FALSE)=0),"",IF(VLOOKUP(B35,NP,12,FALSE)=0,VLOOKUP(B35,NP,4,FALSE),IF(VLOOKUP(B35,NP,22,FALSE)=0,VLOOKUP(B35,NP,14,FALSE),"")))</f>
      </c>
      <c r="K110" s="50" t="str">
        <f>IF(J110="","",IF(VLOOKUP(B35,NP,12,FALSE)=0,CONCATENATE(VLOOKUP(B35,NP,5,FALSE),"  ",VLOOKUP(B35,NP,6,FALSE)),IF(VLOOKUP(B35,NP,22,FALSE)=0,CONCATENATE(VLOOKUP(B35,NP,15,FALSE),"  ",VLOOKUP(B35,NP,16,FALSE)),"")))</f>
      </c>
      <c r="L110" s="50"/>
      <c r="M110" s="51"/>
      <c r="N110" s="50"/>
      <c r="O110" s="50"/>
      <c r="P110" s="51"/>
      <c r="Q110" s="50"/>
      <c r="R110" s="74"/>
      <c r="S110" s="54" t="str">
        <f>IF(R108="","",CONCATENATE(IF(VLOOKUP(J108,NP,23,FALSE)="","",IF(VLOOKUP(J108,NP,12,FALSE)=1,VLOOKUP(J108,NP,23,FALSE),-VLOOKUP(J108,NP,23,FALSE))),IF(VLOOKUP(J108,NP,24,FALSE)="","",CONCATENATE(" / ",IF(VLOOKUP(J108,NP,12,FALSE)=1,VLOOKUP(J108,NP,24,FALSE),-VLOOKUP(J108,NP,24,FALSE)))),IF(VLOOKUP(J108,NP,25,FALSE)="","",CONCATENATE(" / ",IF(VLOOKUP(J108,NP,12,FALSE)=1,VLOOKUP(J108,NP,25,FALSE),-VLOOKUP(J108,NP,25,FALSE)))),IF(VLOOKUP(J108,NP,26,FALSE)="","",CONCATENATE(" / ",IF(VLOOKUP(J108,NP,12,FALSE)=1,VLOOKUP(J108,NP,26,FALSE),-VLOOKUP(J108,NP,26,FALSE)))),IF(VLOOKUP(J108,NP,27,FALSE)="","",CONCATENATE(" / ",IF(VLOOKUP(J108,NP,12,FALSE)=1,VLOOKUP(J108,NP,27,FALSE),-VLOOKUP(J108,NP,27,FALSE)))),IF(VLOOKUP(J108,NP,28)="","",CONCATENATE(" / ",IF(VLOOKUP(J108,NP,12)=1,VLOOKUP(J108,NP,28),-VLOOKUP(J108,NP,28)))),IF(VLOOKUP(J108,NP,29)="","",CONCATENATE(" / ",IF(VLOOKUP(J108,NP,12)=1,VLOOKUP(J108,NP,29),-VLOOKUP(J108,NP,29))))))</f>
      </c>
      <c r="T110" s="54"/>
      <c r="U110" s="40"/>
      <c r="V110" s="54"/>
      <c r="W110" s="54"/>
      <c r="X110" s="40"/>
      <c r="Y110" s="133"/>
      <c r="Z110" s="55"/>
      <c r="AA110" s="42"/>
      <c r="AB110" s="42"/>
      <c r="AC110" s="43"/>
      <c r="AD110" s="42"/>
      <c r="AE110" s="42"/>
      <c r="AF110" s="43"/>
      <c r="AG110" s="62"/>
      <c r="AH110" s="55"/>
      <c r="AO110" s="62"/>
      <c r="AP110" s="47"/>
      <c r="AR110" s="47"/>
      <c r="AS110" s="47"/>
    </row>
    <row r="111" ht="12" customHeight="1">
      <c r="A111" s="39"/>
      <c r="B111" s="47"/>
      <c r="C111" s="154"/>
      <c r="D111" s="155"/>
      <c r="E111" s="156"/>
      <c r="F111" s="155"/>
      <c r="G111" s="155"/>
      <c r="H111" s="156"/>
      <c r="I111" s="155"/>
      <c r="J111" s="85"/>
      <c r="K111" s="76" t="str">
        <f>IF(J110="","",IF(VLOOKUP(B35,NP,12,FALSE)=0,CONCATENATE(VLOOKUP(B35,NP,8,FALSE)," pts - ",VLOOKUP(B35,NP,11,FALSE)),IF(VLOOKUP(B35,NP,22,FALSE)=0,CONCATENATE(VLOOKUP(B35,NP,18,FALSE)," pts - ",VLOOKUP(B35,NP,21,FALSE)),"")))</f>
      </c>
      <c r="L111" s="76"/>
      <c r="M111" s="77"/>
      <c r="N111" s="76"/>
      <c r="O111" s="76"/>
      <c r="P111" s="77"/>
      <c r="Q111" s="76"/>
      <c r="R111" s="65">
        <v>22</v>
      </c>
      <c r="S111" s="66" t="s">
        <v>130</v>
      </c>
      <c r="T111" s="66"/>
      <c r="U111" s="67" t="str">
        <f>IF(VLOOKUP(R111,NP,32,FALSE)="","",IF(VLOOKUP(R111,NP,32,FALSE)=0,"",VLOOKUP(R111,NP,32,FALSE)))</f>
      </c>
      <c r="V111" s="68" t="str">
        <f>IF(VLOOKUP(R111,NP,33,FALSE)="","",IF(VLOOKUP(R111,NP,34,FALSE)=2,"",VLOOKUP(R111,NP,34,FALSE)))</f>
      </c>
      <c r="W111" s="68"/>
      <c r="X111" s="69" t="str">
        <f>IF(VLOOKUP(R111,NP,33,FALSE)="","",IF(VLOOKUP(R111,NP,33,FALSE)=0,"",VLOOKUP(R111,NP,33,FALSE)))</f>
      </c>
      <c r="Y111" s="70"/>
      <c r="Z111" s="71" t="str">
        <f>IF(VLOOKUP(Z105,NP,14,FALSE)=0,"",VLOOKUP(Z105,NP,14,FALSE))</f>
      </c>
      <c r="AA111" s="50" t="str">
        <f>IF(Z111="","",CONCATENATE(VLOOKUP(Z105,NP,15,FALSE),"  ",VLOOKUP(Z105,NP,16,FALSE)))</f>
      </c>
      <c r="AB111" s="50"/>
      <c r="AC111" s="51"/>
      <c r="AD111" s="50"/>
      <c r="AE111" s="50"/>
      <c r="AF111" s="51"/>
      <c r="AG111" s="50"/>
      <c r="AH111" s="55"/>
      <c r="AO111" s="62"/>
      <c r="AP111" s="47"/>
      <c r="AR111" s="47"/>
      <c r="AS111" s="47"/>
    </row>
    <row r="112" ht="12" customHeight="1">
      <c r="A112" s="39"/>
      <c r="B112" s="47"/>
      <c r="C112" s="158"/>
      <c r="D112" s="159"/>
      <c r="E112" s="160"/>
      <c r="F112" s="159"/>
      <c r="G112" s="159"/>
      <c r="H112" s="160"/>
      <c r="I112" s="48">
        <v>14</v>
      </c>
      <c r="J112" s="49" t="str">
        <f>IF(AND(VLOOKUP(B41,NP,12,FALSE)=0,VLOOKUP(B41,NP,22,FALSE)=0),"",IF(VLOOKUP(B41,NP,12,FALSE)=0,VLOOKUP(B41,NP,4,FALSE),IF(VLOOKUP(B41,NP,22,FALSE)=0,VLOOKUP(B41,NP,14,FALSE),"")))</f>
      </c>
      <c r="K112" s="50" t="str">
        <f>IF(J112="","",IF(VLOOKUP(B41,NP,12,FALSE)=0,CONCATENATE(VLOOKUP(B41,NP,5,FALSE),"  ",VLOOKUP(B41,NP,6,FALSE)),IF(VLOOKUP(B41,NP,22,FALSE)=0,CONCATENATE(VLOOKUP(B41,NP,15,FALSE),"  ",VLOOKUP(B41,NP,16,FALSE)),"")))</f>
      </c>
      <c r="L112" s="50"/>
      <c r="M112" s="51"/>
      <c r="N112" s="50"/>
      <c r="O112" s="50"/>
      <c r="P112" s="51"/>
      <c r="Q112" s="50"/>
      <c r="R112" s="3"/>
      <c r="S112" s="4"/>
      <c r="T112" s="4"/>
      <c r="U112" s="23"/>
      <c r="V112" s="4"/>
      <c r="W112" s="4"/>
      <c r="X112" s="23"/>
      <c r="Y112" s="72"/>
      <c r="Z112" s="63">
        <v>14</v>
      </c>
      <c r="AA112" s="76" t="str">
        <f>IF(Z111="","",CONCATENATE(VLOOKUP(Z105,NP,18,FALSE)," pts - ",VLOOKUP(Z105,NP,21,FALSE)))</f>
      </c>
      <c r="AB112" s="76"/>
      <c r="AC112" s="77"/>
      <c r="AD112" s="76"/>
      <c r="AE112" s="76"/>
      <c r="AF112" s="77"/>
      <c r="AG112" s="76"/>
      <c r="AH112" s="59"/>
      <c r="AI112" s="53"/>
      <c r="AJ112" s="53"/>
      <c r="AK112" s="53"/>
      <c r="AL112" s="53"/>
      <c r="AM112" s="53"/>
      <c r="AN112" s="53"/>
      <c r="AO112" s="44"/>
      <c r="AP112" s="47"/>
      <c r="AR112" s="47"/>
      <c r="AS112" s="47"/>
    </row>
    <row r="113" ht="12" customHeight="1">
      <c r="A113" s="39"/>
      <c r="I113" s="155"/>
      <c r="J113" s="85"/>
      <c r="K113" s="76" t="str">
        <f>IF(J112="","",IF(VLOOKUP(B41,NP,12,FALSE)=0,CONCATENATE(VLOOKUP(B41,NP,8,FALSE)," pts - ",VLOOKUP(B41,NP,11,FALSE)),IF(VLOOKUP(B41,NP,22,FALSE)=0,CONCATENATE(VLOOKUP(B41,NP,18,FALSE)," pts - ",VLOOKUP(B41,NP,21,FALSE)),"")))</f>
      </c>
      <c r="L113" s="76"/>
      <c r="M113" s="77"/>
      <c r="N113" s="76"/>
      <c r="O113" s="76"/>
      <c r="P113" s="77"/>
      <c r="Q113" s="110"/>
      <c r="R113" s="5"/>
      <c r="S113" s="1"/>
      <c r="T113" s="4"/>
      <c r="U113" s="23"/>
      <c r="V113" s="4"/>
      <c r="W113" s="4"/>
      <c r="X113" s="23"/>
      <c r="Y113" s="72"/>
      <c r="Z113" s="74"/>
      <c r="AA113" s="54" t="str">
        <f>IF(Z111="","",CONCATENATE(IF(VLOOKUP(R111,NP,23,FALSE)="","",IF(VLOOKUP(R111,NP,12,FALSE)=1,VLOOKUP(R111,NP,23,FALSE),-VLOOKUP(R111,NP,23,FALSE))),IF(VLOOKUP(R111,NP,24,FALSE)="","",CONCATENATE(" / ",IF(VLOOKUP(R111,NP,12,FALSE)=1,VLOOKUP(R111,NP,24,FALSE),-VLOOKUP(R111,NP,24,FALSE)))),IF(VLOOKUP(R111,NP,25,FALSE)="","",CONCATENATE(" / ",IF(VLOOKUP(R111,NP,12,FALSE)=1,VLOOKUP(R111,NP,25,FALSE),-VLOOKUP(R111,NP,25,FALSE)))),IF(VLOOKUP(R111,NP,26,FALSE)="","",CONCATENATE(" / ",IF(VLOOKUP(R111,NP,12,FALSE)=1,VLOOKUP(R111,NP,26,FALSE),-VLOOKUP(R111,NP,26,FALSE)))),IF(VLOOKUP(R111,NP,27,FALSE)="","",CONCATENATE(" / ",IF(VLOOKUP(R111,NP,12,FALSE)=1,VLOOKUP(R111,NP,27,FALSE),-VLOOKUP(R111,NP,27,FALSE)))),IF(VLOOKUP(R111,NP,28)="","",CONCATENATE(" / ",IF(VLOOKUP(R111,NP,12)=1,VLOOKUP(R111,NP,28),-VLOOKUP(R111,NP,28)))),IF(VLOOKUP(R111,NP,29)="","",CONCATENATE(" / ",IF(VLOOKUP(R111,NP,12)=1,VLOOKUP(R111,NP,29),-VLOOKUP(R111,NP,29))))))</f>
      </c>
      <c r="AB113" s="54"/>
      <c r="AC113" s="40"/>
      <c r="AD113" s="54"/>
      <c r="AE113" s="54"/>
      <c r="AF113" s="40"/>
      <c r="AG113" s="54"/>
      <c r="AP113" s="47"/>
      <c r="AR113" s="47"/>
      <c r="AS113" s="47"/>
    </row>
    <row r="114" ht="12" customHeight="1">
      <c r="A114" s="39"/>
      <c r="I114" s="155"/>
      <c r="J114" s="157">
        <v>20</v>
      </c>
      <c r="K114" s="66" t="s">
        <v>130</v>
      </c>
      <c r="L114" s="66"/>
      <c r="M114" s="67" t="str">
        <f>IF(VLOOKUP(J114,NP,32,FALSE)="","",IF(VLOOKUP(J114,NP,32,FALSE)=0,"",VLOOKUP(J114,NP,32,FALSE)))</f>
      </c>
      <c r="N114" s="68" t="str">
        <f>IF(VLOOKUP(J114,NP,33,FALSE)="","",IF(VLOOKUP(J114,NP,34,FALSE)=2,"",VLOOKUP(J114,NP,34,FALSE)))</f>
      </c>
      <c r="O114" s="68"/>
      <c r="P114" s="69" t="str">
        <f>IF(VLOOKUP(J114,NP,33,FALSE)="","",IF(VLOOKUP(J114,NP,33,FALSE)=0,"",VLOOKUP(J114,NP,33,FALSE)))</f>
      </c>
      <c r="Q114" s="70"/>
      <c r="R114" s="71" t="str">
        <f>IF(VLOOKUP(R111,NP,14,FALSE)=0,"",VLOOKUP(R111,NP,14,FALSE))</f>
      </c>
      <c r="S114" s="50" t="str">
        <f>IF(R114="","",CONCATENATE(VLOOKUP(R111,NP,15,FALSE),"  ",VLOOKUP(R111,NP,16,FALSE)))</f>
      </c>
      <c r="T114" s="50"/>
      <c r="U114" s="51"/>
      <c r="V114" s="50"/>
      <c r="W114" s="50"/>
      <c r="X114" s="51"/>
      <c r="Y114" s="50"/>
      <c r="Z114" s="74"/>
      <c r="AA114" s="129"/>
      <c r="AB114" s="130"/>
      <c r="AC114" s="131"/>
      <c r="AD114" s="130"/>
      <c r="AE114" s="130"/>
      <c r="AF114" s="131"/>
      <c r="AG114" s="130"/>
      <c r="AH114" s="49" t="str">
        <f>IF(AND(VLOOKUP(Z105,NP,12,FALSE)=0,VLOOKUP(Z105,NP,22,FALSE)=0),"",IF(VLOOKUP(Z105,NP,12,FALSE)=0,VLOOKUP(Z105,NP,4,FALSE),IF(VLOOKUP(Z105,NP,22,FALSE)=0,VLOOKUP(Z105,NP,14,FALSE),"")))</f>
      </c>
      <c r="AI114" s="50" t="str">
        <f>IF(AH114="","",IF(VLOOKUP(Z105,NP,12,FALSE)=0,CONCATENATE(VLOOKUP(Z105,NP,5,FALSE),"  ",VLOOKUP(Z105,NP,6,FALSE)),IF(VLOOKUP(Z105,NP,22,FALSE)=0,CONCATENATE(VLOOKUP(Z105,NP,15,FALSE),"  ",VLOOKUP(Z105,NP,16,FALSE)),"")))</f>
      </c>
      <c r="AJ114" s="50"/>
      <c r="AK114" s="50"/>
      <c r="AL114" s="50"/>
      <c r="AM114" s="50"/>
      <c r="AN114" s="50"/>
      <c r="AO114" s="50"/>
      <c r="AP114" s="87" t="s">
        <v>149</v>
      </c>
      <c r="AR114" s="47"/>
      <c r="AS114" s="47"/>
    </row>
    <row r="115" ht="12" customHeight="1">
      <c r="A115" s="39"/>
      <c r="I115" s="155"/>
      <c r="J115" s="53"/>
      <c r="K115" s="53"/>
      <c r="L115" s="53"/>
      <c r="M115" s="82"/>
      <c r="N115" s="53"/>
      <c r="O115" s="53"/>
      <c r="P115" s="82"/>
      <c r="Q115" s="85"/>
      <c r="R115" s="63">
        <v>14</v>
      </c>
      <c r="S115" s="76" t="str">
        <f>IF(R114="","",CONCATENATE(VLOOKUP(R111,NP,18,FALSE)," pts - ",VLOOKUP(R111,NP,21,FALSE)))</f>
      </c>
      <c r="T115" s="76"/>
      <c r="U115" s="77"/>
      <c r="V115" s="76"/>
      <c r="W115" s="76"/>
      <c r="X115" s="77"/>
      <c r="Y115" s="76"/>
      <c r="Z115" s="59"/>
      <c r="AA115" s="53"/>
      <c r="AB115" s="53"/>
      <c r="AC115" s="82"/>
      <c r="AD115" s="53"/>
      <c r="AE115" s="53"/>
      <c r="AF115" s="82"/>
      <c r="AG115" s="53"/>
      <c r="AH115" s="85"/>
      <c r="AI115" s="54" t="str">
        <f>IF(AH114="","",IF(VLOOKUP(Z105,NP,12,FALSE)=0,CONCATENATE(VLOOKUP(Z105,NP,8,FALSE)," pts - ",VLOOKUP(Z105,NP,11,FALSE)),IF(VLOOKUP(Z105,NP,22,FALSE)=0,CONCATENATE(VLOOKUP(Z105,NP,18,FALSE)," pts - ",VLOOKUP(Z105,NP,21,FALSE)),"")))</f>
      </c>
      <c r="AJ115" s="54"/>
      <c r="AK115" s="54"/>
      <c r="AL115" s="54"/>
      <c r="AM115" s="54"/>
      <c r="AN115" s="54"/>
      <c r="AO115" s="54"/>
      <c r="AP115" s="47"/>
      <c r="AR115" s="47"/>
      <c r="AS115" s="47"/>
    </row>
    <row r="116" ht="12" customHeight="1">
      <c r="A116" s="39"/>
      <c r="I116" s="48">
        <v>15</v>
      </c>
      <c r="J116" s="49" t="str">
        <f>IF(VLOOKUP(J114,NP,14,FALSE)=0,"",VLOOKUP(J114,NP,14,FALSE))</f>
      </c>
      <c r="K116" s="50" t="str">
        <f>IF(J116="","",CONCATENATE(VLOOKUP(J114,NP,15,FALSE),"  ",VLOOKUP(J114,NP,16,FALSE)))</f>
      </c>
      <c r="L116" s="2"/>
      <c r="M116" s="20"/>
      <c r="N116" s="2"/>
      <c r="O116" s="2"/>
      <c r="P116" s="20"/>
      <c r="Q116" s="78"/>
      <c r="R116" s="74"/>
      <c r="S116" s="54" t="str">
        <f>IF(R114="","",CONCATENATE(IF(VLOOKUP(J114,NP,23,FALSE)="","",IF(VLOOKUP(J114,NP,12,FALSE)=1,VLOOKUP(J114,NP,23,FALSE),-VLOOKUP(J114,NP,23,FALSE))),IF(VLOOKUP(J114,NP,24,FALSE)="","",CONCATENATE(" / ",IF(VLOOKUP(J114,NP,12,FALSE)=1,VLOOKUP(J114,NP,24,FALSE),-VLOOKUP(J114,NP,24,FALSE)))),IF(VLOOKUP(J114,NP,25,FALSE)="","",CONCATENATE(" / ",IF(VLOOKUP(J114,NP,12,FALSE)=1,VLOOKUP(J114,NP,25,FALSE),-VLOOKUP(J114,NP,25,FALSE)))),IF(VLOOKUP(J114,NP,26,FALSE)="","",CONCATENATE(" / ",IF(VLOOKUP(J114,NP,12,FALSE)=1,VLOOKUP(J114,NP,26,FALSE),-VLOOKUP(J114,NP,26,FALSE)))),IF(VLOOKUP(J114,NP,27,FALSE)="","",CONCATENATE(" / ",IF(VLOOKUP(J114,NP,12,FALSE)=1,VLOOKUP(J114,NP,27,FALSE),-VLOOKUP(J114,NP,27,FALSE)))),IF(VLOOKUP(J114,NP,28)="","",CONCATENATE(" / ",IF(VLOOKUP(J114,NP,12)=1,VLOOKUP(J114,NP,28),-VLOOKUP(J114,NP,28)))),IF(VLOOKUP(J114,NP,29)="","",CONCATENATE(" / ",IF(VLOOKUP(J114,NP,12)=1,VLOOKUP(J114,NP,29),-VLOOKUP(J114,NP,29))))))</f>
      </c>
      <c r="T116" s="54"/>
      <c r="U116" s="40"/>
      <c r="V116" s="54"/>
      <c r="W116" s="54"/>
      <c r="X116" s="40"/>
      <c r="Y116" s="54"/>
      <c r="Z116" s="59"/>
      <c r="AA116" s="53"/>
      <c r="AB116" s="53"/>
      <c r="AC116" s="82"/>
      <c r="AD116" s="53"/>
      <c r="AE116" s="53"/>
      <c r="AF116" s="82"/>
      <c r="AG116" s="53"/>
      <c r="AH116" s="59"/>
      <c r="AI116" s="53"/>
      <c r="AJ116" s="53"/>
      <c r="AK116" s="53"/>
      <c r="AL116" s="53"/>
      <c r="AM116" s="53"/>
      <c r="AN116" s="53"/>
      <c r="AO116" s="85"/>
      <c r="AP116" s="47"/>
      <c r="AR116" s="47"/>
      <c r="AS116" s="47"/>
    </row>
    <row r="117" ht="12" customHeight="1">
      <c r="A117" s="39"/>
      <c r="H117" s="161"/>
      <c r="I117" s="92"/>
      <c r="J117" s="185" t="str">
        <f>IF(OR(J116="",VLOOKUP(J114,NP,20,FALSE)=0),"",IF(LEN(VLOOKUP(J114,NP,20,FALSE))=7,VLOOKUP(J114,NP,20,FALSE),VLOOKUP(J114,NP,20,FALSE)))</f>
      </c>
      <c r="K117" s="76" t="str">
        <f>IF(J116="","",CONCATENATE(VLOOKUP(J114,NP,18,FALSE)," pts - ",VLOOKUP(J114,NP,21,FALSE)))</f>
      </c>
      <c r="L117" s="76"/>
      <c r="M117" s="77"/>
      <c r="N117" s="76"/>
      <c r="O117" s="76"/>
      <c r="P117" s="77"/>
      <c r="Q117" s="76"/>
      <c r="S117" s="123"/>
      <c r="T117" s="53"/>
      <c r="U117" s="82"/>
      <c r="V117" s="53"/>
      <c r="W117" s="53"/>
      <c r="X117" s="82"/>
      <c r="Y117" s="53"/>
      <c r="Z117" s="93"/>
      <c r="AA117" s="94"/>
      <c r="AB117" s="94"/>
      <c r="AC117" s="94"/>
      <c r="AD117" s="94"/>
      <c r="AE117" s="94"/>
      <c r="AF117" s="94"/>
      <c r="AG117" s="95"/>
      <c r="AH117" s="59"/>
      <c r="AI117" s="61"/>
      <c r="AJ117" s="61"/>
      <c r="AK117" s="61"/>
      <c r="AL117" s="61"/>
      <c r="AM117" s="61"/>
      <c r="AN117" s="61"/>
      <c r="AO117" s="85"/>
      <c r="AP117" s="47"/>
      <c r="AR117" s="47"/>
      <c r="AS117" s="47"/>
    </row>
    <row r="118" ht="12" customHeight="1">
      <c r="A118" s="39"/>
      <c r="J118" s="59"/>
      <c r="K118" s="98"/>
      <c r="L118" s="85"/>
      <c r="M118" s="82"/>
      <c r="N118" s="53"/>
      <c r="O118" s="53"/>
      <c r="P118" s="82"/>
      <c r="Q118" s="59"/>
      <c r="S118" s="123"/>
      <c r="T118" s="124"/>
      <c r="U118" s="125"/>
      <c r="V118" s="124"/>
      <c r="W118" s="124"/>
      <c r="X118" s="125"/>
      <c r="Y118" s="126"/>
      <c r="Z118" s="122"/>
      <c r="AA118" s="122"/>
      <c r="AB118" s="122"/>
      <c r="AC118" s="122"/>
      <c r="AD118" s="122"/>
      <c r="AE118" s="122"/>
      <c r="AF118" s="122"/>
      <c r="AG118" s="122"/>
      <c r="AH118" s="127"/>
      <c r="AI118" s="126"/>
      <c r="AJ118" s="126"/>
      <c r="AK118" s="126"/>
      <c r="AL118" s="126"/>
      <c r="AM118" s="126"/>
      <c r="AN118" s="126"/>
      <c r="AO118" s="126"/>
      <c r="AP118" s="47"/>
      <c r="AR118" s="47"/>
      <c r="AS118" s="47"/>
    </row>
    <row r="119" ht="12" customHeight="1">
      <c r="A119" s="39"/>
      <c r="J119" s="59"/>
      <c r="K119" s="98"/>
      <c r="L119" s="85"/>
      <c r="M119" s="82"/>
      <c r="N119" s="53"/>
      <c r="O119" s="53"/>
      <c r="P119" s="82"/>
      <c r="Q119" s="59"/>
      <c r="S119" s="123"/>
      <c r="T119" s="124"/>
      <c r="U119" s="125"/>
      <c r="V119" s="124"/>
      <c r="W119" s="124"/>
      <c r="X119" s="125"/>
      <c r="Y119" s="126"/>
      <c r="Z119" s="102" t="s">
        <v>150</v>
      </c>
      <c r="AA119" s="102"/>
      <c r="AB119" s="102"/>
      <c r="AC119" s="102"/>
      <c r="AD119" s="102"/>
      <c r="AE119" s="102"/>
      <c r="AF119" s="102"/>
      <c r="AG119" s="102"/>
      <c r="AH119" s="127"/>
      <c r="AI119" s="126"/>
      <c r="AJ119" s="126"/>
      <c r="AK119" s="126"/>
      <c r="AL119" s="126"/>
      <c r="AM119" s="126"/>
      <c r="AN119" s="126"/>
      <c r="AO119" s="126"/>
      <c r="AP119" s="47"/>
      <c r="AR119" s="47"/>
      <c r="AS119" s="47"/>
    </row>
    <row r="120" ht="12" customHeight="1">
      <c r="A120" s="39"/>
      <c r="J120" s="59"/>
      <c r="K120" s="98"/>
      <c r="L120" s="85"/>
      <c r="M120" s="82"/>
      <c r="N120" s="53"/>
      <c r="O120" s="53"/>
      <c r="P120" s="82"/>
      <c r="Q120" s="59"/>
      <c r="S120" s="123"/>
      <c r="T120" s="124"/>
      <c r="U120" s="125"/>
      <c r="V120" s="124"/>
      <c r="W120" s="124"/>
      <c r="X120" s="125"/>
      <c r="Y120" s="126"/>
      <c r="Z120" s="59"/>
      <c r="AA120" s="61"/>
      <c r="AB120" s="61"/>
      <c r="AC120" s="61"/>
      <c r="AD120" s="61"/>
      <c r="AE120" s="61"/>
      <c r="AF120" s="61"/>
      <c r="AG120" s="126"/>
      <c r="AH120" s="127"/>
      <c r="AI120" s="126"/>
      <c r="AJ120" s="126"/>
      <c r="AK120" s="126"/>
      <c r="AL120" s="126"/>
      <c r="AM120" s="126"/>
      <c r="AN120" s="126"/>
      <c r="AO120" s="126"/>
      <c r="AP120" s="47"/>
      <c r="AR120" s="47"/>
      <c r="AS120" s="47"/>
    </row>
    <row r="121" ht="12" customHeight="1">
      <c r="A121" s="39"/>
      <c r="J121" s="59"/>
      <c r="K121" s="98"/>
      <c r="Q121" s="59"/>
      <c r="S121" s="129"/>
      <c r="T121" s="130"/>
      <c r="U121" s="131"/>
      <c r="V121" s="130"/>
      <c r="W121" s="130"/>
      <c r="X121" s="131"/>
      <c r="Y121" s="48">
        <v>6</v>
      </c>
      <c r="Z121" s="49" t="str">
        <f>IF(AND(VLOOKUP(R99,NP,12,FALSE)=0,VLOOKUP(R99,NP,22,FALSE)=0),"",IF(VLOOKUP(R99,NP,12,FALSE)=0,VLOOKUP(R99,NP,4,FALSE),IF(VLOOKUP(R99,NP,22,FALSE)=0,VLOOKUP(R99,NP,14,FALSE),"")))</f>
      </c>
      <c r="AA121" s="50" t="str">
        <f>IF(Z121="","",IF(VLOOKUP(R99,NP,12,FALSE)=0,CONCATENATE(VLOOKUP(R99,NP,5,FALSE),"  ",VLOOKUP(R99,NP,6,FALSE)),IF(VLOOKUP(R99,NP,22,FALSE)=0,CONCATENATE(VLOOKUP(R99,NP,15,FALSE),"  ",VLOOKUP(R99,NP,16,FALSE)),"")))</f>
      </c>
      <c r="AB121" s="50"/>
      <c r="AC121" s="51"/>
      <c r="AD121" s="50"/>
      <c r="AE121" s="50"/>
      <c r="AF121" s="51"/>
      <c r="AG121" s="50"/>
      <c r="AH121" s="59"/>
      <c r="AI121" s="53"/>
      <c r="AJ121" s="53"/>
      <c r="AK121" s="53"/>
      <c r="AL121" s="53"/>
      <c r="AM121" s="53"/>
      <c r="AN121" s="53"/>
      <c r="AO121" s="53"/>
      <c r="AP121" s="47"/>
      <c r="AR121" s="47"/>
      <c r="AS121" s="47"/>
    </row>
    <row r="122" ht="12" customHeight="1">
      <c r="A122" s="39"/>
      <c r="J122" s="59"/>
      <c r="K122" s="98"/>
      <c r="Q122" s="47"/>
      <c r="S122" s="123"/>
      <c r="T122" s="124"/>
      <c r="U122" s="125"/>
      <c r="V122" s="124"/>
      <c r="W122" s="124"/>
      <c r="X122" s="125"/>
      <c r="Y122" s="126"/>
      <c r="Z122" s="85"/>
      <c r="AA122" s="76" t="str">
        <f>IF(Z121="","",IF(VLOOKUP(R99,NP,12,FALSE)=0,CONCATENATE(VLOOKUP(R99,NP,8,FALSE)," pts - ",VLOOKUP(R99,NP,11,FALSE)),IF(VLOOKUP(R99,NP,22,FALSE)=0,CONCATENATE(VLOOKUP(R99,NP,18,FALSE)," pts - ",VLOOKUP(R99,NP,21,FALSE)),"")))</f>
      </c>
      <c r="AB122" s="76"/>
      <c r="AC122" s="77"/>
      <c r="AD122" s="76"/>
      <c r="AE122" s="76"/>
      <c r="AF122" s="77"/>
      <c r="AG122" s="110"/>
      <c r="AH122" s="5"/>
      <c r="AI122" s="1"/>
      <c r="AJ122" s="4"/>
      <c r="AK122" s="4"/>
      <c r="AL122" s="4"/>
      <c r="AM122" s="4"/>
      <c r="AN122" s="4"/>
      <c r="AO122" s="72"/>
      <c r="AP122" s="47"/>
      <c r="AR122" s="47"/>
      <c r="AS122" s="47"/>
    </row>
    <row r="123" ht="12" customHeight="1">
      <c r="A123" s="39"/>
      <c r="J123" s="59"/>
      <c r="K123" s="98"/>
      <c r="Q123" s="47"/>
      <c r="S123" s="123"/>
      <c r="T123" s="124"/>
      <c r="U123" s="125"/>
      <c r="V123" s="124"/>
      <c r="W123" s="124"/>
      <c r="X123" s="125"/>
      <c r="Y123" s="126"/>
      <c r="Z123" s="65">
        <v>24</v>
      </c>
      <c r="AA123" s="66" t="s">
        <v>130</v>
      </c>
      <c r="AB123" s="66"/>
      <c r="AC123" s="67" t="str">
        <f>IF(VLOOKUP(Z123,NP,32,FALSE)="","",IF(VLOOKUP(Z123,NP,32,FALSE)=0,"",VLOOKUP(Z123,NP,32,FALSE)))</f>
      </c>
      <c r="AD123" s="68" t="str">
        <f>IF(VLOOKUP(Z123,NP,33,FALSE)="","",IF(VLOOKUP(Z123,NP,34,FALSE)=2,"",VLOOKUP(Z123,NP,34,FALSE)))</f>
      </c>
      <c r="AE123" s="68"/>
      <c r="AF123" s="69" t="str">
        <f>IF(VLOOKUP(Z123,NP,33,FALSE)="","",IF(VLOOKUP(Z123,NP,33,FALSE)=0,"",VLOOKUP(Z123,NP,33,FALSE)))</f>
      </c>
      <c r="AG123" s="70"/>
      <c r="AH123" s="71" t="str">
        <f>IF(VLOOKUP(Z123,NP,12,FALSE)=1,VLOOKUP(Z123,NP,4,FALSE),IF(VLOOKUP(Z123,NP,22,FALSE)=1,VLOOKUP(Z123,NP,14,FALSE),""))</f>
      </c>
      <c r="AI123" s="50" t="str">
        <f>IF(AH123="","",IF(VLOOKUP(Z123,NP,12,FALSE)=1,CONCATENATE(VLOOKUP(Z123,NP,5,FALSE),"  ",VLOOKUP(Z123,NP,6,FALSE)),IF(VLOOKUP(Z123,NP,22,FALSE)=1,CONCATENATE(VLOOKUP(Z123,NP,15,FALSE),"  ",VLOOKUP(Z123,NP,16,FALSE)),"")))</f>
      </c>
      <c r="AJ123" s="50"/>
      <c r="AK123" s="50"/>
      <c r="AL123" s="50"/>
      <c r="AM123" s="50"/>
      <c r="AN123" s="50"/>
      <c r="AO123" s="50"/>
      <c r="AP123" s="87" t="s">
        <v>151</v>
      </c>
      <c r="AR123" s="47"/>
      <c r="AS123" s="47"/>
    </row>
    <row r="124" ht="12" customHeight="1">
      <c r="A124" s="39"/>
      <c r="J124" s="59"/>
      <c r="K124" s="98"/>
      <c r="Q124" s="47"/>
      <c r="S124" s="123"/>
      <c r="T124" s="124"/>
      <c r="U124" s="125"/>
      <c r="V124" s="124"/>
      <c r="W124" s="124"/>
      <c r="X124" s="125"/>
      <c r="Y124" s="126"/>
      <c r="Z124" s="53"/>
      <c r="AA124" s="53"/>
      <c r="AB124" s="53"/>
      <c r="AC124" s="82"/>
      <c r="AD124" s="53"/>
      <c r="AE124" s="53"/>
      <c r="AF124" s="82"/>
      <c r="AG124" s="85"/>
      <c r="AH124" s="73"/>
      <c r="AI124" s="54" t="str">
        <f>IF(AH123="","",IF(VLOOKUP(Z123,NP,12,FALSE)=1,CONCATENATE(VLOOKUP(Z123,NP,8,FALSE)," pts - ",VLOOKUP(Z123,NP,11,FALSE)),IF(VLOOKUP(Z123,NP,22,FALSE)=1,CONCATENATE(VLOOKUP(Z123,NP,18,FALSE)," pts - ",VLOOKUP(Z123,NP,21,FALSE)),"")))</f>
      </c>
      <c r="AJ124" s="54"/>
      <c r="AK124" s="54"/>
      <c r="AL124" s="54"/>
      <c r="AM124" s="54"/>
      <c r="AN124" s="54"/>
      <c r="AO124" s="54"/>
      <c r="AP124" s="47"/>
      <c r="AR124" s="47"/>
      <c r="AS124" s="47"/>
    </row>
    <row r="125" ht="12" customHeight="1">
      <c r="A125" s="39"/>
      <c r="J125" s="59"/>
      <c r="K125" s="98"/>
      <c r="Q125" s="47"/>
      <c r="S125" s="129"/>
      <c r="T125" s="130"/>
      <c r="U125" s="131"/>
      <c r="V125" s="130"/>
      <c r="W125" s="130"/>
      <c r="X125" s="131"/>
      <c r="Y125" s="48">
        <v>11</v>
      </c>
      <c r="Z125" s="49" t="str">
        <f>IF(AND(VLOOKUP(R111,NP,12,FALSE)=0,VLOOKUP(R111,NP,22,FALSE)=0),"",IF(VLOOKUP(R111,NP,12,FALSE)=0,VLOOKUP(R111,NP,4,FALSE),IF(VLOOKUP(R111,NP,22,FALSE)=0,VLOOKUP(R111,NP,14,FALSE),"")))</f>
      </c>
      <c r="AA125" s="50" t="str">
        <f>IF(Z125="","",IF(VLOOKUP(R111,NP,12,FALSE)=0,CONCATENATE(VLOOKUP(R111,NP,5,FALSE),"  ",VLOOKUP(R111,NP,6,FALSE)),IF(VLOOKUP(R111,NP,22,FALSE)=0,CONCATENATE(VLOOKUP(R111,NP,15,FALSE),"  ",VLOOKUP(R111,NP,16,FALSE)),"")))</f>
      </c>
      <c r="AB125" s="50"/>
      <c r="AC125" s="51"/>
      <c r="AD125" s="50"/>
      <c r="AE125" s="50"/>
      <c r="AF125" s="51"/>
      <c r="AG125" s="50"/>
      <c r="AH125" s="74"/>
      <c r="AI125" s="54" t="str">
        <f>IF(AH123="","",CONCATENATE(IF(VLOOKUP(Z123,NP,23,FALSE)="","",IF(VLOOKUP(Z123,NP,12,FALSE)=1,VLOOKUP(Z123,NP,23,FALSE),-VLOOKUP(Z123,NP,23,FALSE))),IF(VLOOKUP(Z123,NP,24,FALSE)="","",CONCATENATE(" / ",IF(VLOOKUP(Z123,NP,12,FALSE)=1,VLOOKUP(Z123,NP,24,FALSE),-VLOOKUP(Z123,NP,24,FALSE)))),IF(VLOOKUP(Z123,NP,25,FALSE)="","",CONCATENATE(" / ",IF(VLOOKUP(Z123,NP,12,FALSE)=1,VLOOKUP(Z123,NP,25,FALSE),-VLOOKUP(Z123,NP,25,FALSE)))),IF(VLOOKUP(Z123,NP,26,FALSE)="","",CONCATENATE(" / ",IF(VLOOKUP(Z123,NP,12,FALSE)=1,VLOOKUP(Z123,NP,26,FALSE),-VLOOKUP(Z123,NP,26,FALSE)))),IF(VLOOKUP(Z123,NP,27,FALSE)="","",CONCATENATE(" / ",IF(VLOOKUP(Z123,NP,12,FALSE)=1,VLOOKUP(Z123,NP,27,FALSE),-VLOOKUP(Z123,NP,27,FALSE)))),IF(VLOOKUP(Z123,NP,28)="","",CONCATENATE(" / ",IF(VLOOKUP(Z123,NP,12)=1,VLOOKUP(Z123,NP,28),-VLOOKUP(Z123,NP,28)))),IF(VLOOKUP(Z123,NP,29)="","",CONCATENATE(" / ",IF(VLOOKUP(Z123,NP,12)=1,VLOOKUP(Z123,NP,29),-VLOOKUP(Z123,NP,29))))))</f>
      </c>
      <c r="AJ125" s="54"/>
      <c r="AK125" s="54"/>
      <c r="AL125" s="54"/>
      <c r="AM125" s="54"/>
      <c r="AN125" s="54"/>
      <c r="AO125" s="54"/>
      <c r="AP125" s="47"/>
      <c r="AR125" s="47"/>
      <c r="AS125" s="47"/>
    </row>
    <row r="126" ht="12" customHeight="1">
      <c r="A126" s="39"/>
      <c r="J126" s="59"/>
      <c r="K126" s="98"/>
      <c r="T126" s="124"/>
      <c r="U126" s="125"/>
      <c r="V126" s="124"/>
      <c r="W126" s="124"/>
      <c r="X126" s="125"/>
      <c r="Y126" s="126"/>
      <c r="Z126" s="85"/>
      <c r="AA126" s="76" t="str">
        <f>IF(Z125="","",IF(VLOOKUP(R111,NP,12,FALSE)=0,CONCATENATE(VLOOKUP(R111,NP,8,FALSE)," pts - ",VLOOKUP(R111,NP,11,FALSE)),IF(VLOOKUP(R111,NP,22,FALSE)=0,CONCATENATE(VLOOKUP(R111,NP,18,FALSE)," pts - ",VLOOKUP(R111,NP,21,FALSE)),"")))</f>
      </c>
      <c r="AB126" s="76"/>
      <c r="AC126" s="77"/>
      <c r="AD126" s="76"/>
      <c r="AE126" s="76"/>
      <c r="AF126" s="77"/>
      <c r="AG126" s="76"/>
      <c r="AH126" s="59"/>
      <c r="AI126" s="53"/>
      <c r="AJ126" s="53"/>
      <c r="AK126" s="7"/>
      <c r="AL126" s="7"/>
      <c r="AM126" s="7"/>
      <c r="AN126" s="7"/>
      <c r="AO126" s="79"/>
      <c r="AR126" s="47"/>
      <c r="AS126" s="47"/>
    </row>
    <row r="127" ht="12" customHeight="1">
      <c r="A127" s="39"/>
      <c r="J127" s="59"/>
      <c r="K127" s="98"/>
      <c r="AG127" s="59"/>
      <c r="AH127" s="49" t="str">
        <f>IF(AND(VLOOKUP(Z123,NP,12,FALSE)=0,VLOOKUP(Z123,NP,22,FALSE)=0),"",IF(VLOOKUP(Z123,NP,12,FALSE)=0,VLOOKUP(Z123,NP,4,FALSE),IF(VLOOKUP(Z123,NP,22,FALSE)=0,VLOOKUP(Z123,NP,14,FALSE),"")))</f>
      </c>
      <c r="AI127" s="50" t="str">
        <f>IF(AH127="","",IF(VLOOKUP(Z123,NP,12,FALSE)=0,CONCATENATE(VLOOKUP(Z123,NP,5,FALSE),"  ",VLOOKUP(Z123,NP,6,FALSE)),IF(VLOOKUP(Z123,NP,22,FALSE)=0,CONCATENATE(VLOOKUP(Z123,NP,15,FALSE),"  ",VLOOKUP(Z123,NP,16,FALSE)),"")))</f>
      </c>
      <c r="AJ127" s="50"/>
      <c r="AK127" s="50"/>
      <c r="AL127" s="50"/>
      <c r="AM127" s="50"/>
      <c r="AN127" s="50"/>
      <c r="AO127" s="50"/>
      <c r="AP127" s="87" t="s">
        <v>152</v>
      </c>
    </row>
    <row r="128" ht="12" customHeight="1">
      <c r="D128" s="62"/>
      <c r="E128" s="86"/>
      <c r="F128" s="62"/>
      <c r="G128" s="62"/>
      <c r="H128" s="86"/>
      <c r="I128" s="127"/>
      <c r="J128" s="59"/>
      <c r="K128" s="98"/>
      <c r="AG128" s="59"/>
      <c r="AH128" s="85"/>
      <c r="AI128" s="54" t="str">
        <f>IF(AH127="","",IF(VLOOKUP(Z123,NP,12,FALSE)=0,CONCATENATE(VLOOKUP(Z123,NP,8,FALSE)," pts - ",VLOOKUP(Z123,NP,11,FALSE)),IF(VLOOKUP(Z123,NP,22,FALSE)=0,CONCATENATE(VLOOKUP(Z123,NP,18,FALSE)," pts - ",VLOOKUP(Z123,NP,21,FALSE)),"")))</f>
      </c>
      <c r="AJ128" s="54"/>
      <c r="AK128" s="54"/>
      <c r="AL128" s="54"/>
      <c r="AM128" s="54"/>
      <c r="AN128" s="54"/>
      <c r="AO128" s="54"/>
      <c r="AP128" s="47"/>
    </row>
    <row r="129" ht="12" customHeight="1">
      <c r="D129" s="62"/>
      <c r="E129" s="86"/>
      <c r="F129" s="62"/>
      <c r="G129" s="62"/>
      <c r="H129" s="86"/>
      <c r="I129" s="127"/>
      <c r="J129" s="59"/>
      <c r="K129" s="98"/>
      <c r="AG129" s="59"/>
      <c r="AH129" s="85"/>
      <c r="AI129" s="149"/>
      <c r="AJ129" s="149"/>
      <c r="AK129" s="149"/>
      <c r="AL129" s="149"/>
      <c r="AM129" s="149"/>
      <c r="AN129" s="149"/>
      <c r="AO129" s="149"/>
      <c r="AP129" s="47"/>
    </row>
    <row r="130" ht="12" customHeight="1">
      <c r="A130" s="92"/>
      <c r="B130" s="56"/>
      <c r="C130" s="57"/>
      <c r="D130" s="57"/>
      <c r="E130" s="58"/>
      <c r="F130" s="57"/>
      <c r="G130" s="57"/>
      <c r="H130" s="58"/>
      <c r="I130" s="44"/>
      <c r="J130" s="59"/>
      <c r="K130" s="98"/>
      <c r="L130" s="47"/>
      <c r="M130" s="92"/>
      <c r="N130" s="47"/>
      <c r="O130" s="47"/>
      <c r="P130" s="92"/>
      <c r="Q130" s="47"/>
      <c r="R130" s="93"/>
      <c r="S130" s="94"/>
      <c r="T130" s="94"/>
      <c r="U130" s="94"/>
      <c r="V130" s="94"/>
      <c r="W130" s="94"/>
      <c r="X130" s="94"/>
      <c r="Y130" s="95"/>
      <c r="Z130" s="93"/>
      <c r="AA130" s="94"/>
      <c r="AB130" s="94"/>
      <c r="AC130" s="94"/>
      <c r="AD130" s="94"/>
      <c r="AE130" s="94"/>
      <c r="AF130" s="94"/>
      <c r="AG130" s="95"/>
      <c r="AH130" s="85"/>
      <c r="AI130" s="149"/>
      <c r="AJ130" s="149"/>
      <c r="AK130" s="149"/>
      <c r="AL130" s="149"/>
      <c r="AM130" s="149"/>
      <c r="AN130" s="149"/>
      <c r="AO130" s="149"/>
      <c r="AP130" s="47"/>
      <c r="AQ130" s="53"/>
      <c r="AR130" s="53"/>
      <c r="AS130" s="53"/>
      <c r="AT130" s="53"/>
      <c r="AU130" s="103"/>
    </row>
    <row r="131" ht="12" customHeight="1">
      <c r="A131" s="92"/>
      <c r="B131" s="56"/>
      <c r="C131" s="57"/>
      <c r="D131" s="57"/>
      <c r="E131" s="58"/>
      <c r="F131" s="57"/>
      <c r="G131" s="57"/>
      <c r="H131" s="58"/>
      <c r="I131" s="44"/>
      <c r="J131" s="59"/>
      <c r="K131" s="98"/>
      <c r="L131" s="47"/>
      <c r="M131" s="92"/>
      <c r="N131" s="47"/>
      <c r="O131" s="47"/>
      <c r="P131" s="92"/>
      <c r="Q131" s="47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2"/>
      <c r="AC131" s="122"/>
      <c r="AD131" s="122"/>
      <c r="AE131" s="122"/>
      <c r="AF131" s="122"/>
      <c r="AG131" s="122"/>
      <c r="AH131" s="85"/>
      <c r="AI131" s="149"/>
      <c r="AJ131" s="149"/>
      <c r="AK131" s="149"/>
      <c r="AL131" s="149"/>
      <c r="AM131" s="149"/>
      <c r="AN131" s="149"/>
      <c r="AO131" s="149"/>
      <c r="AP131" s="47"/>
      <c r="AQ131" s="53"/>
      <c r="AR131" s="53"/>
      <c r="AS131" s="53"/>
      <c r="AT131" s="53"/>
      <c r="AU131" s="103"/>
    </row>
    <row r="132" ht="12" customHeight="1">
      <c r="A132" s="92"/>
      <c r="B132" s="44"/>
      <c r="C132" s="45"/>
      <c r="D132" s="45"/>
      <c r="E132" s="46"/>
      <c r="F132" s="45"/>
      <c r="G132" s="45"/>
      <c r="H132" s="46"/>
      <c r="I132" s="47"/>
      <c r="J132" s="47"/>
      <c r="K132" s="81"/>
      <c r="L132" s="47"/>
      <c r="M132" s="92"/>
      <c r="N132" s="47"/>
      <c r="O132" s="47"/>
      <c r="P132" s="92"/>
      <c r="Q132" s="47"/>
      <c r="R132" s="102" t="s">
        <v>153</v>
      </c>
      <c r="S132" s="102"/>
      <c r="T132" s="102"/>
      <c r="U132" s="102"/>
      <c r="V132" s="102"/>
      <c r="W132" s="102"/>
      <c r="X132" s="102"/>
      <c r="Y132" s="102"/>
      <c r="Z132" s="102" t="s">
        <v>154</v>
      </c>
      <c r="AA132" s="102"/>
      <c r="AB132" s="102"/>
      <c r="AC132" s="102"/>
      <c r="AD132" s="102"/>
      <c r="AE132" s="102"/>
      <c r="AF132" s="102"/>
      <c r="AG132" s="102"/>
      <c r="AH132" s="85"/>
      <c r="AI132" s="149"/>
      <c r="AJ132" s="149"/>
      <c r="AK132" s="149"/>
      <c r="AL132" s="149"/>
      <c r="AM132" s="149"/>
      <c r="AN132" s="149"/>
      <c r="AO132" s="149"/>
      <c r="AP132" s="47"/>
      <c r="AQ132" s="47"/>
      <c r="AR132" s="47"/>
      <c r="AS132" s="47"/>
      <c r="AT132" s="62"/>
    </row>
    <row r="133" ht="12" customHeight="1">
      <c r="A133" s="92"/>
      <c r="B133" s="44"/>
      <c r="C133" s="45"/>
      <c r="D133" s="45"/>
      <c r="E133" s="46"/>
      <c r="F133" s="45"/>
      <c r="G133" s="45"/>
      <c r="H133" s="46"/>
      <c r="I133" s="47"/>
      <c r="J133" s="47"/>
      <c r="K133" s="81"/>
      <c r="L133" s="47"/>
      <c r="M133" s="92"/>
      <c r="N133" s="47"/>
      <c r="O133" s="47"/>
      <c r="P133" s="92"/>
      <c r="Q133" s="47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62"/>
    </row>
    <row r="134" ht="12" customHeight="1">
      <c r="A134" s="92"/>
      <c r="B134" s="44"/>
      <c r="C134" s="111"/>
      <c r="D134" s="111"/>
      <c r="E134" s="111"/>
      <c r="F134" s="111"/>
      <c r="G134" s="111"/>
      <c r="H134" s="111"/>
      <c r="I134" s="47"/>
      <c r="J134" s="56"/>
      <c r="K134" s="105"/>
      <c r="L134" s="106"/>
      <c r="M134" s="107"/>
      <c r="N134" s="106"/>
      <c r="O134" s="106"/>
      <c r="P134" s="107"/>
      <c r="Q134" s="48">
        <v>2</v>
      </c>
      <c r="R134" s="49" t="str">
        <f>IF(AND(VLOOKUP(J96,NP,12,FALSE)=0,VLOOKUP(J96,NP,22,FALSE)=0),"",IF(VLOOKUP(J96,NP,12,FALSE)=0,VLOOKUP(J96,NP,4,FALSE),IF(VLOOKUP(J96,NP,22,FALSE)=0,VLOOKUP(J96,NP,14,FALSE),"")))</f>
      </c>
      <c r="S134" s="50" t="str">
        <f>IF(R134="","",IF(VLOOKUP(J96,NP,12,FALSE)=0,CONCATENATE(VLOOKUP(J96,NP,5,FALSE),"  ",VLOOKUP(J96,NP,6,FALSE)),IF(VLOOKUP(J96,NP,22,FALSE)=0,CONCATENATE(VLOOKUP(J96,NP,15,FALSE),"  ",VLOOKUP(J96,NP,16,FALSE)),"")))</f>
      </c>
      <c r="T134" s="50"/>
      <c r="U134" s="51"/>
      <c r="V134" s="50"/>
      <c r="W134" s="50"/>
      <c r="X134" s="51"/>
      <c r="Y134" s="50"/>
      <c r="Z134" s="59"/>
      <c r="AA134" s="53"/>
      <c r="AB134" s="53"/>
      <c r="AC134" s="82"/>
      <c r="AD134" s="53"/>
      <c r="AE134" s="53"/>
      <c r="AF134" s="82"/>
      <c r="AG134" s="53"/>
      <c r="AH134" s="59"/>
      <c r="AI134" s="53"/>
      <c r="AJ134" s="53"/>
      <c r="AK134" s="53"/>
      <c r="AL134" s="53"/>
      <c r="AM134" s="53"/>
      <c r="AN134" s="53"/>
      <c r="AO134" s="53"/>
      <c r="AP134" s="47"/>
      <c r="AQ134" s="47"/>
      <c r="AR134" s="47"/>
      <c r="AS134" s="47"/>
      <c r="AT134" s="62"/>
    </row>
    <row r="135" ht="12" customHeight="1">
      <c r="A135" s="92"/>
      <c r="B135" s="44"/>
      <c r="C135" s="44"/>
      <c r="D135" s="44"/>
      <c r="E135" s="52"/>
      <c r="F135" s="44"/>
      <c r="G135" s="44"/>
      <c r="H135" s="52"/>
      <c r="I135" s="47"/>
      <c r="J135" s="44"/>
      <c r="K135" s="104"/>
      <c r="L135" s="45"/>
      <c r="M135" s="46"/>
      <c r="N135" s="45"/>
      <c r="O135" s="45"/>
      <c r="P135" s="46"/>
      <c r="Q135" s="47"/>
      <c r="R135" s="85"/>
      <c r="S135" s="54" t="str">
        <f>IF(R134="","",IF(VLOOKUP(J96,NP,12,FALSE)=0,CONCATENATE(VLOOKUP(J96,NP,8,FALSE)," pts - ",VLOOKUP(J96,NP,11,FALSE)),IF(VLOOKUP(J96,NP,22,FALSE)=0,CONCATENATE(VLOOKUP(J96,NP,18,FALSE)," pts - ",VLOOKUP(J96,NP,21,FALSE)),"")))</f>
      </c>
      <c r="T135" s="54"/>
      <c r="U135" s="40"/>
      <c r="V135" s="54"/>
      <c r="W135" s="54"/>
      <c r="X135" s="40"/>
      <c r="Y135" s="54"/>
      <c r="Z135" s="63">
        <v>7</v>
      </c>
      <c r="AA135" s="1"/>
      <c r="AB135" s="4"/>
      <c r="AC135" s="23"/>
      <c r="AD135" s="4"/>
      <c r="AE135" s="4"/>
      <c r="AF135" s="23"/>
      <c r="AG135" s="72"/>
      <c r="AH135" s="59"/>
      <c r="AI135" s="53"/>
      <c r="AJ135" s="53"/>
      <c r="AK135" s="53"/>
      <c r="AL135" s="53"/>
      <c r="AM135" s="53"/>
      <c r="AN135" s="53"/>
      <c r="AO135" s="53"/>
      <c r="AP135" s="47"/>
      <c r="AQ135" s="47"/>
      <c r="AR135" s="47"/>
      <c r="AS135" s="47"/>
      <c r="AT135" s="62"/>
    </row>
    <row r="136" ht="12" customHeight="1">
      <c r="A136" s="92"/>
      <c r="B136" s="56"/>
      <c r="C136" s="57"/>
      <c r="D136" s="57"/>
      <c r="E136" s="58"/>
      <c r="F136" s="57"/>
      <c r="G136" s="57"/>
      <c r="H136" s="58"/>
      <c r="I136" s="44"/>
      <c r="J136" s="64"/>
      <c r="K136" s="113"/>
      <c r="L136" s="114"/>
      <c r="M136" s="111"/>
      <c r="N136" s="114"/>
      <c r="O136" s="114"/>
      <c r="P136" s="111"/>
      <c r="Q136" s="47"/>
      <c r="R136" s="65">
        <v>25</v>
      </c>
      <c r="S136" s="66" t="s">
        <v>130</v>
      </c>
      <c r="T136" s="66"/>
      <c r="U136" s="67" t="str">
        <f>IF(VLOOKUP(R136,NP,32,FALSE)="","",IF(VLOOKUP(R136,NP,32,FALSE)=0,"",VLOOKUP(R136,NP,32,FALSE)))</f>
      </c>
      <c r="V136" s="68" t="str">
        <f>IF(VLOOKUP(R136,NP,33,FALSE)="","",IF(VLOOKUP(R136,NP,34,FALSE)=2,"",VLOOKUP(R136,NP,34,FALSE)))</f>
      </c>
      <c r="W136" s="68"/>
      <c r="X136" s="69" t="str">
        <f>IF(VLOOKUP(R136,NP,33,FALSE)="","",IF(VLOOKUP(R136,NP,33,FALSE)=0,"",VLOOKUP(R136,NP,33,FALSE)))</f>
      </c>
      <c r="Y136" s="70"/>
      <c r="Z136" s="71" t="str">
        <f>IF(VLOOKUP(Z139,NP,4,FALSE)=0,"",VLOOKUP(Z139,NP,4,FALSE))</f>
      </c>
      <c r="AA136" s="50" t="str">
        <f>IF(Z136="","",CONCATENATE(VLOOKUP(Z139,NP,5,FALSE),"  ",VLOOKUP(Z139,NP,6,FALSE)))</f>
      </c>
      <c r="AB136" s="50"/>
      <c r="AC136" s="51"/>
      <c r="AD136" s="50"/>
      <c r="AE136" s="50"/>
      <c r="AF136" s="51"/>
      <c r="AG136" s="50"/>
      <c r="AH136" s="59"/>
      <c r="AI136" s="53"/>
      <c r="AJ136" s="53"/>
      <c r="AK136" s="53"/>
      <c r="AL136" s="53"/>
      <c r="AM136" s="53"/>
      <c r="AN136" s="53"/>
      <c r="AO136" s="53"/>
      <c r="AP136" s="47"/>
      <c r="AQ136" s="47"/>
      <c r="AR136" s="47"/>
      <c r="AS136" s="47"/>
      <c r="AT136" s="62"/>
    </row>
    <row r="137" ht="12" customHeight="1">
      <c r="A137" s="92"/>
      <c r="B137" s="64"/>
      <c r="C137" s="45"/>
      <c r="D137" s="45"/>
      <c r="E137" s="46"/>
      <c r="F137" s="45"/>
      <c r="G137" s="45"/>
      <c r="H137" s="46"/>
      <c r="I137" s="47"/>
      <c r="J137" s="64"/>
      <c r="K137" s="120"/>
      <c r="L137" s="111"/>
      <c r="M137" s="111"/>
      <c r="N137" s="111"/>
      <c r="O137" s="111"/>
      <c r="P137" s="111"/>
      <c r="Q137" s="47"/>
      <c r="R137" s="53"/>
      <c r="S137" s="53"/>
      <c r="T137" s="53"/>
      <c r="U137" s="82"/>
      <c r="V137" s="53"/>
      <c r="W137" s="53"/>
      <c r="X137" s="82"/>
      <c r="Y137" s="85"/>
      <c r="Z137" s="73"/>
      <c r="AA137" s="54" t="str">
        <f>IF(Z136="","",CONCATENATE(VLOOKUP(Z139,NP,8,FALSE)," pts - ",VLOOKUP(Z139,NP,11,FALSE)))</f>
      </c>
      <c r="AB137" s="54"/>
      <c r="AC137" s="40"/>
      <c r="AD137" s="54"/>
      <c r="AE137" s="54"/>
      <c r="AF137" s="40"/>
      <c r="AG137" s="54"/>
      <c r="AH137" s="55"/>
      <c r="AP137" s="47"/>
      <c r="AQ137" s="47"/>
      <c r="AR137" s="47"/>
      <c r="AS137" s="47"/>
      <c r="AT137" s="62"/>
    </row>
    <row r="138" ht="12" customHeight="1">
      <c r="A138" s="92"/>
      <c r="B138" s="56"/>
      <c r="C138" s="57"/>
      <c r="D138" s="57"/>
      <c r="E138" s="58"/>
      <c r="F138" s="57"/>
      <c r="G138" s="57"/>
      <c r="H138" s="58"/>
      <c r="I138" s="44"/>
      <c r="J138" s="64"/>
      <c r="K138" s="162"/>
      <c r="L138" s="163"/>
      <c r="M138" s="164"/>
      <c r="N138" s="163"/>
      <c r="O138" s="163"/>
      <c r="P138" s="164"/>
      <c r="Q138" s="48">
        <v>7</v>
      </c>
      <c r="R138" s="49" t="str">
        <f>IF(AND(VLOOKUP(J102,NP,12,FALSE)=0,VLOOKUP(J102,NP,22,FALSE)=0),"",IF(VLOOKUP(J102,NP,12,FALSE)=0,VLOOKUP(J102,NP,4,FALSE),IF(VLOOKUP(J102,NP,22,FALSE)=0,VLOOKUP(J102,NP,14,FALSE),"")))</f>
      </c>
      <c r="S138" s="50" t="str">
        <f>IF(R138="","",IF(VLOOKUP(J102,NP,12,FALSE)=0,CONCATENATE(VLOOKUP(J102,NP,5,FALSE),"  ",VLOOKUP(J102,NP,6,FALSE)),IF(VLOOKUP(J102,NP,22,FALSE)=0,CONCATENATE(VLOOKUP(J102,NP,15,FALSE),"  ",VLOOKUP(J102,NP,16,FALSE)),"")))</f>
      </c>
      <c r="T138" s="50"/>
      <c r="U138" s="51"/>
      <c r="V138" s="50"/>
      <c r="W138" s="50"/>
      <c r="X138" s="51"/>
      <c r="Y138" s="50"/>
      <c r="Z138" s="74"/>
      <c r="AA138" s="54" t="str">
        <f>IF(Z136="","",CONCATENATE(IF(VLOOKUP(R136,NP,23,FALSE)="","",IF(VLOOKUP(R136,NP,12,FALSE)=1,VLOOKUP(R136,NP,23,FALSE),-VLOOKUP(R136,NP,23,FALSE))),IF(VLOOKUP(R136,NP,24,FALSE)="","",CONCATENATE(" / ",IF(VLOOKUP(R136,NP,12,FALSE)=1,VLOOKUP(R136,NP,24,FALSE),-VLOOKUP(R136,NP,24,FALSE)))),IF(VLOOKUP(R136,NP,25,FALSE)="","",CONCATENATE(" / ",IF(VLOOKUP(R136,NP,12,FALSE)=1,VLOOKUP(R136,NP,25,FALSE),-VLOOKUP(R136,NP,25,FALSE)))),IF(VLOOKUP(R136,NP,26,FALSE)="","",CONCATENATE(" / ",IF(VLOOKUP(R136,NP,12,FALSE)=1,VLOOKUP(R136,NP,26,FALSE),-VLOOKUP(R136,NP,26,FALSE)))),IF(VLOOKUP(R136,NP,27,FALSE)="","",CONCATENATE(" / ",IF(VLOOKUP(R136,NP,12,FALSE)=1,VLOOKUP(R136,NP,27,FALSE),-VLOOKUP(R136,NP,27,FALSE)))),IF(VLOOKUP(R136,NP,28)="","",CONCATENATE(" / ",IF(VLOOKUP(R136,NP,12)=1,VLOOKUP(R136,NP,28),-VLOOKUP(R136,NP,28)))),IF(VLOOKUP(R136,NP,29)="","",CONCATENATE(" / ",IF(VLOOKUP(R136,NP,12)=1,VLOOKUP(R136,NP,29),-VLOOKUP(R136,NP,29))))))</f>
      </c>
      <c r="AB138" s="54"/>
      <c r="AC138" s="40"/>
      <c r="AD138" s="54"/>
      <c r="AE138" s="54"/>
      <c r="AF138" s="40"/>
      <c r="AG138" s="54"/>
      <c r="AH138" s="55"/>
      <c r="AP138" s="47"/>
      <c r="AQ138" s="47"/>
      <c r="AR138" s="47"/>
      <c r="AS138" s="47"/>
      <c r="AT138" s="62"/>
    </row>
    <row r="139" ht="12" customHeight="1">
      <c r="A139" s="92"/>
      <c r="B139" s="44"/>
      <c r="C139" s="45"/>
      <c r="D139" s="45"/>
      <c r="E139" s="46"/>
      <c r="F139" s="45"/>
      <c r="G139" s="45"/>
      <c r="H139" s="46"/>
      <c r="I139" s="47"/>
      <c r="J139" s="64"/>
      <c r="K139" s="101"/>
      <c r="L139" s="44"/>
      <c r="M139" s="52"/>
      <c r="N139" s="44"/>
      <c r="O139" s="44"/>
      <c r="P139" s="52"/>
      <c r="Q139" s="47"/>
      <c r="R139" s="85"/>
      <c r="S139" s="54" t="str">
        <f>IF(R138="","",IF(VLOOKUP(J102,NP,12,FALSE)=0,CONCATENATE(VLOOKUP(J102,NP,8,FALSE)," pts - ",VLOOKUP(J102,NP,11,FALSE)),IF(VLOOKUP(J102,NP,22,FALSE)=0,CONCATENATE(VLOOKUP(J102,NP,18,FALSE)," pts - ",VLOOKUP(J102,NP,21,FALSE)),"")))</f>
      </c>
      <c r="T139" s="54"/>
      <c r="U139" s="40"/>
      <c r="V139" s="54"/>
      <c r="W139" s="54"/>
      <c r="X139" s="40"/>
      <c r="Y139" s="54"/>
      <c r="Z139" s="65">
        <v>27</v>
      </c>
      <c r="AA139" s="66" t="s">
        <v>130</v>
      </c>
      <c r="AB139" s="66"/>
      <c r="AC139" s="67" t="str">
        <f>IF(VLOOKUP(Z139,NP,32,FALSE)="","",IF(VLOOKUP(Z139,NP,32,FALSE)=0,"",VLOOKUP(Z139,NP,32,FALSE)))</f>
      </c>
      <c r="AD139" s="68" t="str">
        <f>IF(VLOOKUP(Z139,NP,33,FALSE)="","",IF(VLOOKUP(Z139,NP,34,FALSE)=2,"",VLOOKUP(Z139,NP,34,FALSE)))</f>
      </c>
      <c r="AE139" s="68"/>
      <c r="AF139" s="69" t="str">
        <f>IF(VLOOKUP(Z139,NP,33,FALSE)="","",IF(VLOOKUP(Z139,NP,33,FALSE)=0,"",VLOOKUP(Z139,NP,33,FALSE)))</f>
      </c>
      <c r="AG139" s="70"/>
      <c r="AH139" s="71" t="str">
        <f>IF(VLOOKUP(Z139,NP,12,FALSE)=1,VLOOKUP(Z139,NP,4,FALSE),IF(VLOOKUP(Z139,NP,22,FALSE)=1,VLOOKUP(Z139,NP,14,FALSE),""))</f>
      </c>
      <c r="AI139" s="50" t="str">
        <f>IF(AH139="","",IF(VLOOKUP(Z139,NP,12,FALSE)=1,CONCATENATE(VLOOKUP(Z139,NP,5,FALSE),"  ",VLOOKUP(Z139,NP,6,FALSE)),IF(VLOOKUP(Z139,NP,22,FALSE)=1,CONCATENATE(VLOOKUP(Z139,NP,15,FALSE),"  ",VLOOKUP(Z139,NP,16,FALSE)),"")))</f>
      </c>
      <c r="AJ139" s="50"/>
      <c r="AK139" s="50"/>
      <c r="AL139" s="50"/>
      <c r="AM139" s="50"/>
      <c r="AN139" s="50"/>
      <c r="AO139" s="50"/>
      <c r="AP139" s="87" t="s">
        <v>155</v>
      </c>
      <c r="AQ139" s="47"/>
      <c r="AR139" s="47"/>
      <c r="AS139" s="47"/>
      <c r="AT139" s="62"/>
    </row>
    <row r="140" ht="12" customHeight="1">
      <c r="A140" s="92"/>
      <c r="B140" s="44"/>
      <c r="C140" s="111"/>
      <c r="D140" s="111"/>
      <c r="E140" s="111"/>
      <c r="F140" s="111"/>
      <c r="G140" s="111"/>
      <c r="H140" s="111"/>
      <c r="I140" s="47"/>
      <c r="J140" s="56"/>
      <c r="K140" s="105"/>
      <c r="L140" s="106"/>
      <c r="M140" s="107"/>
      <c r="N140" s="106"/>
      <c r="O140" s="106"/>
      <c r="P140" s="107"/>
      <c r="Q140" s="48">
        <v>10</v>
      </c>
      <c r="R140" s="49" t="str">
        <f>IF(AND(VLOOKUP(J108,NP,12,FALSE)=0,VLOOKUP(J108,NP,22,FALSE)=0),"",IF(VLOOKUP(J108,NP,12,FALSE)=0,VLOOKUP(J108,NP,4,FALSE),IF(VLOOKUP(J108,NP,22,FALSE)=0,VLOOKUP(J108,NP,14,FALSE),"")))</f>
      </c>
      <c r="S140" s="50" t="str">
        <f>IF(R140="","",IF(VLOOKUP(J108,NP,12,FALSE)=0,CONCATENATE(VLOOKUP(J108,NP,5,FALSE),"  ",VLOOKUP(J108,NP,6,FALSE)),IF(VLOOKUP(J108,NP,22,FALSE)=0,CONCATENATE(VLOOKUP(J108,NP,15,FALSE),"  ",VLOOKUP(J108,NP,16,FALSE)),"")))</f>
      </c>
      <c r="T140" s="50"/>
      <c r="U140" s="51"/>
      <c r="V140" s="50"/>
      <c r="W140" s="50"/>
      <c r="X140" s="51"/>
      <c r="Y140" s="50"/>
      <c r="Z140" s="59"/>
      <c r="AA140" s="53"/>
      <c r="AB140" s="53"/>
      <c r="AC140" s="82"/>
      <c r="AD140" s="53"/>
      <c r="AE140" s="53"/>
      <c r="AF140" s="82"/>
      <c r="AG140" s="85"/>
      <c r="AH140" s="73"/>
      <c r="AI140" s="54" t="str">
        <f>IF(AH139="","",IF(VLOOKUP(Z139,NP,12,FALSE)=1,CONCATENATE(VLOOKUP(Z139,NP,8,FALSE)," pts - ",VLOOKUP(Z139,NP,11,FALSE)),IF(VLOOKUP(Z139,NP,22,FALSE)=1,CONCATENATE(VLOOKUP(Z139,NP,18,FALSE)," pts - ",VLOOKUP(Z139,NP,21,FALSE)),"")))</f>
      </c>
      <c r="AJ140" s="54"/>
      <c r="AK140" s="54"/>
      <c r="AL140" s="54"/>
      <c r="AM140" s="54"/>
      <c r="AN140" s="54"/>
      <c r="AO140" s="54"/>
      <c r="AP140" s="47"/>
      <c r="AQ140" s="47"/>
      <c r="AR140" s="47"/>
      <c r="AS140" s="47"/>
      <c r="AT140" s="62"/>
    </row>
    <row r="141" ht="12" customHeight="1">
      <c r="A141" s="92"/>
      <c r="B141" s="44"/>
      <c r="C141" s="44"/>
      <c r="D141" s="44"/>
      <c r="E141" s="52"/>
      <c r="F141" s="44"/>
      <c r="G141" s="44"/>
      <c r="H141" s="52"/>
      <c r="I141" s="47"/>
      <c r="J141" s="64"/>
      <c r="K141" s="104"/>
      <c r="L141" s="45"/>
      <c r="M141" s="46"/>
      <c r="N141" s="45"/>
      <c r="O141" s="45"/>
      <c r="P141" s="46"/>
      <c r="Q141" s="44"/>
      <c r="R141" s="85"/>
      <c r="S141" s="54" t="str">
        <f>IF(R140="","",IF(VLOOKUP(J108,NP,12,FALSE)=0,CONCATENATE(VLOOKUP(J108,NP,8,FALSE)," pts - ",VLOOKUP(J108,NP,11,FALSE)),IF(VLOOKUP(J108,NP,22,FALSE)=0,CONCATENATE(VLOOKUP(J108,NP,18,FALSE)," pts - ",VLOOKUP(J108,NP,21,FALSE)),"")))</f>
      </c>
      <c r="T141" s="54"/>
      <c r="U141" s="40"/>
      <c r="V141" s="54"/>
      <c r="W141" s="54"/>
      <c r="X141" s="40"/>
      <c r="Y141" s="54"/>
      <c r="Z141" s="5"/>
      <c r="AA141" s="1"/>
      <c r="AB141" s="4"/>
      <c r="AC141" s="23"/>
      <c r="AD141" s="4"/>
      <c r="AE141" s="4"/>
      <c r="AF141" s="23"/>
      <c r="AG141" s="72"/>
      <c r="AH141" s="74"/>
      <c r="AI141" s="54" t="str">
        <f>IF(AH139="","",CONCATENATE(IF(VLOOKUP(Z139,NP,23,FALSE)="","",IF(VLOOKUP(Z139,NP,12,FALSE)=1,VLOOKUP(Z139,NP,23,FALSE),-VLOOKUP(Z139,NP,23,FALSE))),IF(VLOOKUP(Z139,NP,24,FALSE)="","",CONCATENATE(" / ",IF(VLOOKUP(Z139,NP,12,FALSE)=1,VLOOKUP(Z139,NP,24,FALSE),-VLOOKUP(Z139,NP,24,FALSE)))),IF(VLOOKUP(Z139,NP,25,FALSE)="","",CONCATENATE(" / ",IF(VLOOKUP(Z139,NP,12,FALSE)=1,VLOOKUP(Z139,NP,25,FALSE),-VLOOKUP(Z139,NP,25,FALSE)))),IF(VLOOKUP(Z139,NP,26,FALSE)="","",CONCATENATE(" / ",IF(VLOOKUP(Z139,NP,12,FALSE)=1,VLOOKUP(Z139,NP,26,FALSE),-VLOOKUP(Z139,NP,26,FALSE)))),IF(VLOOKUP(Z139,NP,27,FALSE)="","",CONCATENATE(" / ",IF(VLOOKUP(Z139,NP,12,FALSE)=1,VLOOKUP(Z139,NP,27,FALSE),-VLOOKUP(Z139,NP,27,FALSE)))),IF(VLOOKUP(Z139,NP,28)="","",CONCATENATE(" / ",IF(VLOOKUP(Z139,NP,12)=1,VLOOKUP(Z139,NP,28),-VLOOKUP(Z139,NP,28)))),IF(VLOOKUP(Z139,NP,29)="","",CONCATENATE(" / ",IF(VLOOKUP(Z139,NP,12)=1,VLOOKUP(Z139,NP,29),-VLOOKUP(Z139,NP,29))))))</f>
      </c>
      <c r="AJ141" s="54"/>
      <c r="AK141" s="54"/>
      <c r="AL141" s="54"/>
      <c r="AM141" s="54"/>
      <c r="AN141" s="54"/>
      <c r="AO141" s="54"/>
      <c r="AP141" s="47"/>
      <c r="AQ141" s="47"/>
      <c r="AR141" s="47"/>
      <c r="AS141" s="47"/>
      <c r="AT141" s="62"/>
    </row>
    <row r="142" ht="12" customHeight="1">
      <c r="A142" s="92"/>
      <c r="B142" s="56"/>
      <c r="C142" s="57"/>
      <c r="D142" s="57"/>
      <c r="E142" s="58"/>
      <c r="F142" s="57"/>
      <c r="G142" s="57"/>
      <c r="H142" s="58"/>
      <c r="I142" s="44"/>
      <c r="J142" s="47"/>
      <c r="K142" s="81"/>
      <c r="L142" s="47"/>
      <c r="M142" s="92"/>
      <c r="N142" s="47"/>
      <c r="O142" s="47"/>
      <c r="P142" s="92"/>
      <c r="Q142" s="47"/>
      <c r="R142" s="65">
        <v>26</v>
      </c>
      <c r="S142" s="66" t="s">
        <v>130</v>
      </c>
      <c r="T142" s="66"/>
      <c r="U142" s="67" t="str">
        <f>IF(VLOOKUP(R142,NP,32,FALSE)="","",IF(VLOOKUP(R142,NP,32,FALSE)=0,"",VLOOKUP(R142,NP,32,FALSE)))</f>
      </c>
      <c r="V142" s="68" t="str">
        <f>IF(VLOOKUP(R142,NP,33,FALSE)="","",IF(VLOOKUP(R142,NP,34,FALSE)=2,"",VLOOKUP(R142,NP,34,FALSE)))</f>
      </c>
      <c r="W142" s="68"/>
      <c r="X142" s="69" t="str">
        <f>IF(VLOOKUP(R142,NP,33,FALSE)="","",IF(VLOOKUP(R142,NP,33,FALSE)=0,"",VLOOKUP(R142,NP,33,FALSE)))</f>
      </c>
      <c r="Y142" s="70"/>
      <c r="Z142" s="71" t="str">
        <f>IF(VLOOKUP(Z139,NP,14,FALSE)=0,"",VLOOKUP(Z139,NP,14,FALSE))</f>
      </c>
      <c r="AA142" s="50" t="str">
        <f>IF(Z142="","",CONCATENATE(VLOOKUP(Z139,NP,15,FALSE),"  ",VLOOKUP(Z139,NP,16,FALSE)))</f>
      </c>
      <c r="AB142" s="50"/>
      <c r="AC142" s="51"/>
      <c r="AD142" s="50"/>
      <c r="AE142" s="50"/>
      <c r="AF142" s="51"/>
      <c r="AG142" s="50"/>
      <c r="AH142" s="74"/>
      <c r="AI142" s="53"/>
      <c r="AJ142" s="53"/>
      <c r="AK142" s="7"/>
      <c r="AL142" s="7"/>
      <c r="AM142" s="7"/>
      <c r="AN142" s="7"/>
      <c r="AO142" s="79"/>
      <c r="AQ142" s="47"/>
      <c r="AR142" s="47"/>
      <c r="AS142" s="47"/>
      <c r="AT142" s="62"/>
    </row>
    <row r="143" ht="12" customHeight="1">
      <c r="A143" s="92"/>
      <c r="B143" s="64"/>
      <c r="C143" s="45"/>
      <c r="D143" s="45"/>
      <c r="E143" s="46"/>
      <c r="F143" s="45"/>
      <c r="G143" s="45"/>
      <c r="H143" s="46"/>
      <c r="I143" s="47"/>
      <c r="J143" s="47"/>
      <c r="K143" s="81"/>
      <c r="L143" s="47"/>
      <c r="M143" s="92"/>
      <c r="N143" s="47"/>
      <c r="O143" s="47"/>
      <c r="P143" s="92"/>
      <c r="Q143" s="47"/>
      <c r="R143" s="53"/>
      <c r="S143" s="53"/>
      <c r="T143" s="53"/>
      <c r="U143" s="82"/>
      <c r="V143" s="53"/>
      <c r="W143" s="53"/>
      <c r="X143" s="82"/>
      <c r="Y143" s="85"/>
      <c r="Z143" s="63">
        <v>10</v>
      </c>
      <c r="AA143" s="76" t="str">
        <f>IF(Z142="","",CONCATENATE(VLOOKUP(Z139,NP,18,FALSE)," pts - ",VLOOKUP(Z139,NP,21,FALSE)))</f>
      </c>
      <c r="AB143" s="76"/>
      <c r="AC143" s="77"/>
      <c r="AD143" s="76"/>
      <c r="AE143" s="76"/>
      <c r="AF143" s="77"/>
      <c r="AG143" s="76"/>
      <c r="AQ143" s="47"/>
      <c r="AR143" s="47"/>
      <c r="AS143" s="47"/>
      <c r="AT143" s="62"/>
    </row>
    <row r="144" ht="12" customHeight="1">
      <c r="A144" s="92"/>
      <c r="B144" s="56"/>
      <c r="C144" s="57"/>
      <c r="D144" s="57"/>
      <c r="E144" s="58"/>
      <c r="F144" s="57"/>
      <c r="G144" s="57"/>
      <c r="H144" s="58"/>
      <c r="I144" s="44"/>
      <c r="J144" s="47"/>
      <c r="K144" s="165"/>
      <c r="L144" s="166"/>
      <c r="M144" s="167"/>
      <c r="N144" s="166"/>
      <c r="O144" s="166"/>
      <c r="P144" s="167"/>
      <c r="Q144" s="48">
        <v>15</v>
      </c>
      <c r="R144" s="49" t="str">
        <f>IF(AND(VLOOKUP(J114,NP,12,FALSE)=0,VLOOKUP(J114,NP,22,FALSE)=0),"",IF(VLOOKUP(J114,NP,12,FALSE)=0,VLOOKUP(J114,NP,4,FALSE),IF(VLOOKUP(J114,NP,22,FALSE)=0,VLOOKUP(J114,NP,14,FALSE),"")))</f>
      </c>
      <c r="S144" s="50" t="str">
        <f>IF(R144="","",IF(VLOOKUP(J114,NP,12,FALSE)=0,CONCATENATE(VLOOKUP(J114,NP,5,FALSE),"  ",VLOOKUP(J114,NP,6,FALSE)),IF(VLOOKUP(J114,NP,22,FALSE)=0,CONCATENATE(VLOOKUP(J114,NP,15,FALSE),"  ",VLOOKUP(J114,NP,16,FALSE)),"")))</f>
      </c>
      <c r="T144" s="50"/>
      <c r="U144" s="51"/>
      <c r="V144" s="50"/>
      <c r="W144" s="50"/>
      <c r="X144" s="51"/>
      <c r="Y144" s="50"/>
      <c r="Z144" s="74"/>
      <c r="AA144" s="54" t="str">
        <f>IF(Z142="","",CONCATENATE(IF(VLOOKUP(R142,NP,23,FALSE)="","",IF(VLOOKUP(R142,NP,12,FALSE)=1,VLOOKUP(R142,NP,23,FALSE),-VLOOKUP(R142,NP,23,FALSE))),IF(VLOOKUP(R142,NP,24,FALSE)="","",CONCATENATE(" / ",IF(VLOOKUP(R142,NP,12,FALSE)=1,VLOOKUP(R142,NP,24,FALSE),-VLOOKUP(R142,NP,24,FALSE)))),IF(VLOOKUP(R142,NP,25,FALSE)="","",CONCATENATE(" / ",IF(VLOOKUP(R142,NP,12,FALSE)=1,VLOOKUP(R142,NP,25,FALSE),-VLOOKUP(R142,NP,25,FALSE)))),IF(VLOOKUP(R142,NP,26,FALSE)="","",CONCATENATE(" / ",IF(VLOOKUP(R142,NP,12,FALSE)=1,VLOOKUP(R142,NP,26,FALSE),-VLOOKUP(R142,NP,26,FALSE)))),IF(VLOOKUP(R142,NP,27,FALSE)="","",CONCATENATE(" / ",IF(VLOOKUP(R142,NP,12,FALSE)=1,VLOOKUP(R142,NP,27,FALSE),-VLOOKUP(R142,NP,27,FALSE)))),IF(VLOOKUP(R142,NP,28)="","",CONCATENATE(" / ",IF(VLOOKUP(R142,NP,12)=1,VLOOKUP(R142,NP,28),-VLOOKUP(R142,NP,28)))),IF(VLOOKUP(R142,NP,29)="","",CONCATENATE(" / ",IF(VLOOKUP(R142,NP,12)=1,VLOOKUP(R142,NP,29),-VLOOKUP(R142,NP,29))))))</f>
      </c>
      <c r="AB144" s="54"/>
      <c r="AC144" s="40"/>
      <c r="AD144" s="54"/>
      <c r="AE144" s="54"/>
      <c r="AF144" s="40"/>
      <c r="AG144" s="54"/>
      <c r="AQ144" s="47"/>
      <c r="AR144" s="47"/>
      <c r="AS144" s="47"/>
      <c r="AT144" s="62"/>
    </row>
    <row r="145" ht="12" customHeight="1">
      <c r="A145" s="92"/>
      <c r="B145" s="44"/>
      <c r="C145" s="45"/>
      <c r="D145" s="45"/>
      <c r="E145" s="46"/>
      <c r="F145" s="45"/>
      <c r="G145" s="45"/>
      <c r="H145" s="46"/>
      <c r="I145" s="47"/>
      <c r="J145" s="47"/>
      <c r="K145" s="47"/>
      <c r="L145" s="47"/>
      <c r="M145" s="92"/>
      <c r="N145" s="47"/>
      <c r="O145" s="47"/>
      <c r="P145" s="92"/>
      <c r="Q145" s="47"/>
      <c r="R145" s="85"/>
      <c r="S145" s="54" t="str">
        <f>IF(R144="","",IF(VLOOKUP(J114,NP,12,FALSE)=0,CONCATENATE(VLOOKUP(J114,NP,8,FALSE)," pts - ",VLOOKUP(J114,NP,11,FALSE)),IF(VLOOKUP(J114,NP,22,FALSE)=0,CONCATENATE(VLOOKUP(J114,NP,18,FALSE)," pts - ",VLOOKUP(J114,NP,21,FALSE)),"")))</f>
      </c>
      <c r="T145" s="54"/>
      <c r="U145" s="40"/>
      <c r="V145" s="54"/>
      <c r="W145" s="54"/>
      <c r="X145" s="40"/>
      <c r="Y145" s="54"/>
      <c r="Z145" s="127"/>
      <c r="AA145" s="88"/>
      <c r="AB145" s="89"/>
      <c r="AC145" s="90"/>
      <c r="AD145" s="89"/>
      <c r="AE145" s="89"/>
      <c r="AF145" s="90"/>
      <c r="AG145" s="91"/>
      <c r="AH145" s="49" t="str">
        <f>IF(AND(VLOOKUP(Z139,NP,12,FALSE)=0,VLOOKUP(Z139,NP,22,FALSE)=0),"",IF(VLOOKUP(Z139,NP,12,FALSE)=0,VLOOKUP(Z139,NP,4,FALSE),IF(VLOOKUP(Z139,NP,22,FALSE)=0,VLOOKUP(Z139,NP,14,FALSE),"")))</f>
      </c>
      <c r="AI145" s="50" t="str">
        <f>IF(AH145="","",IF(VLOOKUP(Z139,NP,12,FALSE)=0,CONCATENATE(VLOOKUP(Z139,NP,5,FALSE),"  ",VLOOKUP(Z139,NP,6,FALSE)),IF(VLOOKUP(Z139,NP,22,FALSE)=0,CONCATENATE(VLOOKUP(Z139,NP,15,FALSE),"  ",VLOOKUP(Z139,NP,16,FALSE)),"")))</f>
      </c>
      <c r="AJ145" s="50"/>
      <c r="AK145" s="50"/>
      <c r="AL145" s="50"/>
      <c r="AM145" s="50"/>
      <c r="AN145" s="50"/>
      <c r="AO145" s="50"/>
      <c r="AP145" s="87" t="s">
        <v>156</v>
      </c>
      <c r="AQ145" s="47"/>
      <c r="AR145" s="47"/>
      <c r="AS145" s="47"/>
      <c r="AT145" s="62"/>
      <c r="AU145" s="87" t="s">
        <v>148</v>
      </c>
    </row>
    <row r="146" ht="12" customHeight="1">
      <c r="A146" s="92"/>
      <c r="B146" s="56"/>
      <c r="C146" s="57"/>
      <c r="D146" s="57"/>
      <c r="E146" s="58"/>
      <c r="F146" s="57"/>
      <c r="G146" s="57"/>
      <c r="H146" s="58"/>
      <c r="I146" s="44"/>
      <c r="J146" s="47"/>
      <c r="K146" s="47"/>
      <c r="L146" s="47"/>
      <c r="M146" s="92"/>
      <c r="N146" s="47"/>
      <c r="O146" s="47"/>
      <c r="P146" s="92"/>
      <c r="Q146" s="47"/>
      <c r="R146" s="127"/>
      <c r="S146" s="123"/>
      <c r="T146" s="149"/>
      <c r="U146" s="168"/>
      <c r="V146" s="149"/>
      <c r="W146" s="149"/>
      <c r="X146" s="168"/>
      <c r="Y146" s="149"/>
      <c r="AH146" s="85"/>
      <c r="AI146" s="54" t="str">
        <f>IF(AH145="","",IF(VLOOKUP(Z139,NP,12,FALSE)=0,CONCATENATE(VLOOKUP(Z139,NP,8,FALSE)," pts - ",VLOOKUP(Z139,NP,11,FALSE)),IF(VLOOKUP(Z139,NP,22,FALSE)=0,CONCATENATE(VLOOKUP(Z139,NP,18,FALSE)," pts - ",VLOOKUP(Z139,NP,21,FALSE)),"")))</f>
      </c>
      <c r="AJ146" s="54"/>
      <c r="AK146" s="54"/>
      <c r="AL146" s="54"/>
      <c r="AM146" s="54"/>
      <c r="AN146" s="54"/>
      <c r="AO146" s="54"/>
      <c r="AP146" s="47"/>
      <c r="AQ146" s="47"/>
      <c r="AR146" s="47"/>
      <c r="AS146" s="47"/>
      <c r="AT146" s="62"/>
      <c r="AU146" s="39"/>
    </row>
    <row r="147" ht="12" customHeight="1">
      <c r="A147" s="92"/>
      <c r="B147" s="56"/>
      <c r="C147" s="57"/>
      <c r="D147" s="57"/>
      <c r="E147" s="58"/>
      <c r="F147" s="57"/>
      <c r="G147" s="57"/>
      <c r="H147" s="58"/>
      <c r="I147" s="44"/>
      <c r="J147" s="47"/>
      <c r="K147" s="47"/>
      <c r="L147" s="47"/>
      <c r="M147" s="92"/>
      <c r="N147" s="47"/>
      <c r="O147" s="47"/>
      <c r="P147" s="92"/>
      <c r="Q147" s="47"/>
      <c r="R147" s="127"/>
      <c r="S147" s="123"/>
      <c r="T147" s="149"/>
      <c r="U147" s="168"/>
      <c r="V147" s="149"/>
      <c r="W147" s="149"/>
      <c r="X147" s="168"/>
      <c r="Y147" s="149"/>
      <c r="Z147" s="93"/>
      <c r="AA147" s="94"/>
      <c r="AB147" s="94"/>
      <c r="AC147" s="94"/>
      <c r="AD147" s="94"/>
      <c r="AE147" s="94"/>
      <c r="AF147" s="94"/>
      <c r="AG147" s="95"/>
      <c r="AH147" s="85"/>
      <c r="AI147" s="149"/>
      <c r="AJ147" s="149"/>
      <c r="AK147" s="149"/>
      <c r="AL147" s="149"/>
      <c r="AM147" s="149"/>
      <c r="AN147" s="149"/>
      <c r="AO147" s="149"/>
      <c r="AP147" s="47"/>
      <c r="AQ147" s="47"/>
      <c r="AR147" s="47"/>
      <c r="AS147" s="47"/>
      <c r="AT147" s="62"/>
      <c r="AU147" s="39"/>
    </row>
    <row r="148" ht="12" customHeight="1">
      <c r="A148" s="92"/>
      <c r="B148" s="56"/>
      <c r="C148" s="57"/>
      <c r="D148" s="57"/>
      <c r="E148" s="58"/>
      <c r="F148" s="57"/>
      <c r="G148" s="57"/>
      <c r="H148" s="58"/>
      <c r="I148" s="44"/>
      <c r="J148" s="47"/>
      <c r="K148" s="47"/>
      <c r="L148" s="47"/>
      <c r="M148" s="92"/>
      <c r="N148" s="47"/>
      <c r="O148" s="47"/>
      <c r="P148" s="92"/>
      <c r="Q148" s="47"/>
      <c r="R148" s="127"/>
      <c r="S148" s="123"/>
      <c r="T148" s="149"/>
      <c r="U148" s="168"/>
      <c r="V148" s="149"/>
      <c r="W148" s="149"/>
      <c r="X148" s="168"/>
      <c r="Y148" s="149"/>
      <c r="Z148" s="122"/>
      <c r="AA148" s="122"/>
      <c r="AB148" s="122"/>
      <c r="AC148" s="122"/>
      <c r="AD148" s="122"/>
      <c r="AE148" s="122"/>
      <c r="AF148" s="122"/>
      <c r="AG148" s="122"/>
      <c r="AH148" s="85"/>
      <c r="AI148" s="149"/>
      <c r="AJ148" s="149"/>
      <c r="AK148" s="149"/>
      <c r="AL148" s="149"/>
      <c r="AM148" s="149"/>
      <c r="AN148" s="149"/>
      <c r="AO148" s="149"/>
      <c r="AP148" s="47"/>
      <c r="AQ148" s="47"/>
      <c r="AR148" s="47"/>
      <c r="AS148" s="47"/>
      <c r="AT148" s="62"/>
      <c r="AU148" s="39"/>
    </row>
    <row r="149" ht="12" customHeight="1">
      <c r="A149" s="92"/>
      <c r="B149" s="44"/>
      <c r="C149" s="45"/>
      <c r="D149" s="45"/>
      <c r="E149" s="46"/>
      <c r="F149" s="45"/>
      <c r="G149" s="45"/>
      <c r="H149" s="46"/>
      <c r="I149" s="47"/>
      <c r="J149" s="47"/>
      <c r="K149" s="47"/>
      <c r="L149" s="47"/>
      <c r="M149" s="92"/>
      <c r="N149" s="47"/>
      <c r="O149" s="47"/>
      <c r="P149" s="92"/>
      <c r="Q149" s="47"/>
      <c r="R149" s="127"/>
      <c r="S149" s="123"/>
      <c r="T149" s="124"/>
      <c r="U149" s="125"/>
      <c r="V149" s="124"/>
      <c r="W149" s="124"/>
      <c r="X149" s="125"/>
      <c r="Y149" s="126"/>
      <c r="Z149" s="102" t="s">
        <v>157</v>
      </c>
      <c r="AA149" s="102"/>
      <c r="AB149" s="102"/>
      <c r="AC149" s="102"/>
      <c r="AD149" s="102"/>
      <c r="AE149" s="102"/>
      <c r="AF149" s="102"/>
      <c r="AG149" s="102"/>
      <c r="AH149" s="127"/>
      <c r="AI149" s="126"/>
      <c r="AJ149" s="126"/>
      <c r="AK149" s="126"/>
      <c r="AL149" s="126"/>
      <c r="AM149" s="126"/>
      <c r="AN149" s="126"/>
      <c r="AO149" s="126"/>
      <c r="AP149" s="47"/>
      <c r="AQ149" s="47"/>
      <c r="AR149" s="47"/>
      <c r="AS149" s="47"/>
      <c r="AT149" s="62"/>
      <c r="AU149" s="39"/>
    </row>
    <row r="150" ht="12" customHeight="1">
      <c r="A150" s="92"/>
      <c r="B150" s="44"/>
      <c r="C150" s="45"/>
      <c r="D150" s="45"/>
      <c r="E150" s="46"/>
      <c r="F150" s="45"/>
      <c r="G150" s="45"/>
      <c r="H150" s="46"/>
      <c r="I150" s="47"/>
      <c r="J150" s="47"/>
      <c r="K150" s="47"/>
      <c r="L150" s="47"/>
      <c r="M150" s="92"/>
      <c r="N150" s="47"/>
      <c r="O150" s="47"/>
      <c r="P150" s="92"/>
      <c r="Q150" s="47"/>
      <c r="R150" s="127"/>
      <c r="S150" s="123"/>
      <c r="T150" s="124"/>
      <c r="U150" s="125"/>
      <c r="V150" s="124"/>
      <c r="W150" s="124"/>
      <c r="X150" s="125"/>
      <c r="Y150" s="126"/>
      <c r="Z150" s="127"/>
      <c r="AA150" s="126"/>
      <c r="AB150" s="126"/>
      <c r="AC150" s="128"/>
      <c r="AD150" s="126"/>
      <c r="AE150" s="126"/>
      <c r="AF150" s="128"/>
      <c r="AG150" s="126"/>
      <c r="AH150" s="127"/>
      <c r="AI150" s="126"/>
      <c r="AJ150" s="126"/>
      <c r="AK150" s="126"/>
      <c r="AL150" s="126"/>
      <c r="AM150" s="126"/>
      <c r="AN150" s="126"/>
      <c r="AO150" s="126"/>
      <c r="AP150" s="132"/>
      <c r="AU150" s="39"/>
    </row>
    <row r="151" ht="12" customHeight="1">
      <c r="A151" s="92"/>
      <c r="B151" s="137"/>
      <c r="C151" s="8"/>
      <c r="D151" s="138"/>
      <c r="E151" s="139"/>
      <c r="F151" s="138"/>
      <c r="G151" s="138"/>
      <c r="H151" s="139"/>
      <c r="I151" s="8"/>
      <c r="J151" s="138"/>
      <c r="K151" s="138"/>
      <c r="L151" s="138"/>
      <c r="M151" s="25"/>
      <c r="N151" s="9"/>
      <c r="O151" s="9"/>
      <c r="P151" s="25"/>
      <c r="Q151" s="10"/>
      <c r="R151" s="127"/>
      <c r="S151" s="129"/>
      <c r="T151" s="130"/>
      <c r="U151" s="131"/>
      <c r="V151" s="130"/>
      <c r="W151" s="130"/>
      <c r="X151" s="131"/>
      <c r="Y151" s="48">
        <v>2</v>
      </c>
      <c r="Z151" s="49" t="str">
        <f>IF(AND(VLOOKUP(R136,NP,12,FALSE)=0,VLOOKUP(R136,NP,22,FALSE)=0),"",IF(VLOOKUP(R136,NP,12,FALSE)=0,VLOOKUP(R136,NP,4,FALSE),IF(VLOOKUP(R136,NP,22,FALSE)=0,VLOOKUP(R136,NP,14,FALSE),"")))</f>
      </c>
      <c r="AA151" s="50" t="str">
        <f>IF(Z151="","",IF(VLOOKUP(R136,NP,12,FALSE)=0,CONCATENATE(VLOOKUP(R136,NP,5,FALSE),"  ",VLOOKUP(R136,NP,6,FALSE)),IF(VLOOKUP(R136,NP,22,FALSE)=0,CONCATENATE(VLOOKUP(R136,NP,15,FALSE),"  ",VLOOKUP(R136,NP,16,FALSE)),"")))</f>
      </c>
      <c r="AB151" s="50"/>
      <c r="AC151" s="51"/>
      <c r="AD151" s="50"/>
      <c r="AE151" s="50"/>
      <c r="AF151" s="51"/>
      <c r="AG151" s="50"/>
      <c r="AH151" s="59"/>
      <c r="AI151" s="53"/>
      <c r="AJ151" s="53"/>
      <c r="AK151" s="53"/>
      <c r="AL151" s="53"/>
      <c r="AM151" s="53"/>
      <c r="AN151" s="53"/>
      <c r="AO151" s="53"/>
      <c r="AP151" s="132"/>
      <c r="AU151" s="39"/>
    </row>
    <row r="152" ht="12" customHeight="1">
      <c r="A152" s="92"/>
      <c r="B152" s="140" t="s">
        <v>125</v>
      </c>
      <c r="C152" s="11"/>
      <c r="D152" s="141"/>
      <c r="E152" s="86"/>
      <c r="F152" s="195" t="str">
        <f>IF('Liste des parties'!$AH$3&lt;10000,Date,'Liste des parties'!$AH$3)</f>
        <v>01/09/2019</v>
      </c>
      <c r="G152" s="195"/>
      <c r="H152" s="195"/>
      <c r="I152" s="195"/>
      <c r="J152" s="195"/>
      <c r="K152" s="195"/>
      <c r="L152" s="195"/>
      <c r="M152" s="195"/>
      <c r="N152" s="195"/>
      <c r="O152" s="195"/>
      <c r="P152" s="195"/>
      <c r="Q152" s="196"/>
      <c r="R152" s="127"/>
      <c r="S152" s="123"/>
      <c r="T152" s="124"/>
      <c r="U152" s="125"/>
      <c r="V152" s="124"/>
      <c r="W152" s="124"/>
      <c r="X152" s="125"/>
      <c r="Y152" s="126"/>
      <c r="Z152" s="85"/>
      <c r="AA152" s="54" t="str">
        <f>IF(Z151="","",IF(VLOOKUP(R136,NP,12,FALSE)=0,CONCATENATE(VLOOKUP(R136,NP,8,FALSE)," pts - ",VLOOKUP(R136,NP,11,FALSE)),IF(VLOOKUP(R136,NP,22,FALSE)=0,CONCATENATE(VLOOKUP(R136,NP,18,FALSE)," pts - ",VLOOKUP(R136,NP,21,FALSE)),"")))</f>
      </c>
      <c r="AB152" s="54"/>
      <c r="AC152" s="40"/>
      <c r="AD152" s="54"/>
      <c r="AE152" s="54"/>
      <c r="AF152" s="40"/>
      <c r="AG152" s="54"/>
      <c r="AH152" s="5"/>
      <c r="AI152" s="1"/>
      <c r="AJ152" s="4"/>
      <c r="AK152" s="4"/>
      <c r="AL152" s="4"/>
      <c r="AM152" s="4"/>
      <c r="AN152" s="4"/>
      <c r="AO152" s="72"/>
      <c r="AP152" s="132"/>
      <c r="AU152" s="39"/>
    </row>
    <row r="153" ht="12" customHeight="1">
      <c r="A153" s="92"/>
      <c r="B153" s="142"/>
      <c r="C153" s="11"/>
      <c r="D153" s="141"/>
      <c r="E153" s="21"/>
      <c r="F153" s="12"/>
      <c r="G153" s="12"/>
      <c r="H153" s="21"/>
      <c r="I153" s="15"/>
      <c r="J153" s="143"/>
      <c r="K153" s="143"/>
      <c r="L153" s="143"/>
      <c r="M153" s="22"/>
      <c r="N153" s="14"/>
      <c r="O153" s="14"/>
      <c r="P153" s="22"/>
      <c r="Q153" s="13"/>
      <c r="R153" s="127"/>
      <c r="S153" s="123"/>
      <c r="T153" s="124"/>
      <c r="U153" s="125"/>
      <c r="V153" s="124"/>
      <c r="W153" s="124"/>
      <c r="X153" s="125"/>
      <c r="Y153" s="126"/>
      <c r="Z153" s="65">
        <v>28</v>
      </c>
      <c r="AA153" s="66" t="s">
        <v>130</v>
      </c>
      <c r="AB153" s="66"/>
      <c r="AC153" s="67" t="str">
        <f>IF(VLOOKUP(Z153,NP,32,FALSE)="","",IF(VLOOKUP(Z153,NP,32,FALSE)=0,"",VLOOKUP(Z153,NP,32,FALSE)))</f>
      </c>
      <c r="AD153" s="68" t="str">
        <f>IF(VLOOKUP(Z153,NP,33,FALSE)="","",IF(VLOOKUP(Z153,NP,34,FALSE)=2,"",VLOOKUP(Z153,NP,34,FALSE)))</f>
      </c>
      <c r="AE153" s="68"/>
      <c r="AF153" s="69" t="str">
        <f>IF(VLOOKUP(Z153,NP,33,FALSE)="","",IF(VLOOKUP(Z153,NP,33,FALSE)=0,"",VLOOKUP(Z153,NP,33,FALSE)))</f>
      </c>
      <c r="AG153" s="70"/>
      <c r="AH153" s="71" t="str">
        <f>IF(VLOOKUP(Z153,NP,12,FALSE)=1,VLOOKUP(Z153,NP,4,FALSE),IF(VLOOKUP(Z153,NP,22,FALSE)=1,VLOOKUP(Z153,NP,14,FALSE),""))</f>
      </c>
      <c r="AI153" s="50" t="str">
        <f>IF(AH153="","",IF(VLOOKUP(Z153,NP,12,FALSE)=1,CONCATENATE(VLOOKUP(Z153,NP,5,FALSE),"  ",VLOOKUP(Z153,NP,6,FALSE)),IF(VLOOKUP(Z153,NP,22,FALSE)=1,CONCATENATE(VLOOKUP(Z153,NP,15,FALSE),"  ",VLOOKUP(Z153,NP,16,FALSE)),"")))</f>
      </c>
      <c r="AJ153" s="50"/>
      <c r="AK153" s="50"/>
      <c r="AL153" s="50"/>
      <c r="AM153" s="50"/>
      <c r="AN153" s="50"/>
      <c r="AO153" s="50"/>
      <c r="AP153" s="87" t="s">
        <v>158</v>
      </c>
      <c r="AU153" s="39"/>
    </row>
    <row r="154" ht="12" customHeight="1">
      <c r="A154" s="92"/>
      <c r="B154" s="144" t="s">
        <v>141</v>
      </c>
      <c r="C154" s="11"/>
      <c r="D154" s="141"/>
      <c r="E154" s="21"/>
      <c r="F154" s="198" t="str">
        <f>'Liste des parties'!$AD$2</f>
        <v>Nouvelle numérotation</v>
      </c>
      <c r="G154" s="198"/>
      <c r="H154" s="198"/>
      <c r="I154" s="198"/>
      <c r="J154" s="198"/>
      <c r="K154" s="198"/>
      <c r="L154" s="198"/>
      <c r="M154" s="198"/>
      <c r="N154" s="198"/>
      <c r="O154" s="198"/>
      <c r="P154" s="198"/>
      <c r="Q154" s="199"/>
      <c r="R154" s="127"/>
      <c r="S154" s="123"/>
      <c r="T154" s="124"/>
      <c r="U154" s="125"/>
      <c r="V154" s="124"/>
      <c r="W154" s="124"/>
      <c r="X154" s="125"/>
      <c r="Y154" s="126"/>
      <c r="Z154" s="53"/>
      <c r="AA154" s="53"/>
      <c r="AB154" s="53"/>
      <c r="AC154" s="82"/>
      <c r="AD154" s="53"/>
      <c r="AE154" s="53"/>
      <c r="AF154" s="82"/>
      <c r="AG154" s="85"/>
      <c r="AH154" s="73"/>
      <c r="AI154" s="54" t="str">
        <f>IF(AH153="","",IF(VLOOKUP(Z153,NP,12,FALSE)=1,CONCATENATE(VLOOKUP(Z153,NP,8,FALSE)," pts - ",VLOOKUP(Z153,NP,11,FALSE)),IF(VLOOKUP(Z153,NP,22,FALSE)=1,CONCATENATE(VLOOKUP(Z153,NP,18,FALSE)," pts - ",VLOOKUP(Z153,NP,21,FALSE)),"")))</f>
      </c>
      <c r="AJ154" s="54"/>
      <c r="AK154" s="54"/>
      <c r="AL154" s="54"/>
      <c r="AM154" s="54"/>
      <c r="AN154" s="54"/>
      <c r="AO154" s="54"/>
      <c r="AP154" s="132"/>
      <c r="AU154" s="39"/>
    </row>
    <row r="155" ht="12" customHeight="1">
      <c r="A155" s="92"/>
      <c r="B155" s="140"/>
      <c r="C155" s="11"/>
      <c r="D155" s="141"/>
      <c r="E155" s="145"/>
      <c r="F155" s="141"/>
      <c r="G155" s="141"/>
      <c r="H155" s="145"/>
      <c r="I155" s="15"/>
      <c r="J155" s="141"/>
      <c r="K155" s="141"/>
      <c r="L155" s="141"/>
      <c r="M155" s="21"/>
      <c r="N155" s="12"/>
      <c r="O155" s="12"/>
      <c r="P155" s="21"/>
      <c r="Q155" s="13"/>
      <c r="R155" s="127"/>
      <c r="S155" s="129"/>
      <c r="T155" s="130"/>
      <c r="U155" s="131"/>
      <c r="V155" s="130"/>
      <c r="W155" s="130"/>
      <c r="X155" s="131"/>
      <c r="Y155" s="48">
        <v>15</v>
      </c>
      <c r="Z155" s="49" t="str">
        <f>IF(AND(VLOOKUP(R142,NP,12,FALSE)=0,VLOOKUP(R142,NP,22,FALSE)=0),"",IF(VLOOKUP(R142,NP,12,FALSE)=0,VLOOKUP(R142,NP,4,FALSE),IF(VLOOKUP(R142,NP,22,FALSE)=0,VLOOKUP(R142,NP,14,FALSE),"")))</f>
      </c>
      <c r="AA155" s="50" t="str">
        <f>IF(Z155="","",IF(VLOOKUP(R142,NP,12,FALSE)=0,CONCATENATE(VLOOKUP(R142,NP,5,FALSE),"  ",VLOOKUP(R142,NP,6,FALSE)),IF(VLOOKUP(R142,NP,22,FALSE)=0,CONCATENATE(VLOOKUP(R142,NP,15,FALSE),"  ",VLOOKUP(R142,NP,16,FALSE)),"")))</f>
      </c>
      <c r="AB155" s="50"/>
      <c r="AC155" s="51"/>
      <c r="AD155" s="50"/>
      <c r="AE155" s="50"/>
      <c r="AF155" s="51"/>
      <c r="AG155" s="50"/>
      <c r="AH155" s="74"/>
      <c r="AI155" s="54" t="str">
        <f>IF(AH153="","",CONCATENATE(IF(VLOOKUP(Z153,NP,23,FALSE)="","",IF(VLOOKUP(Z153,NP,12,FALSE)=1,VLOOKUP(Z153,NP,23,FALSE),-VLOOKUP(Z153,NP,23,FALSE))),IF(VLOOKUP(Z153,NP,24,FALSE)="","",CONCATENATE(" / ",IF(VLOOKUP(Z153,NP,12,FALSE)=1,VLOOKUP(Z153,NP,24,FALSE),-VLOOKUP(Z153,NP,24,FALSE)))),IF(VLOOKUP(Z153,NP,25,FALSE)="","",CONCATENATE(" / ",IF(VLOOKUP(Z153,NP,12,FALSE)=1,VLOOKUP(Z153,NP,25,FALSE),-VLOOKUP(Z153,NP,25,FALSE)))),IF(VLOOKUP(Z153,NP,26,FALSE)="","",CONCATENATE(" / ",IF(VLOOKUP(Z153,NP,12,FALSE)=1,VLOOKUP(Z153,NP,26,FALSE),-VLOOKUP(Z153,NP,26,FALSE)))),IF(VLOOKUP(Z153,NP,27,FALSE)="","",CONCATENATE(" / ",IF(VLOOKUP(Z153,NP,12,FALSE)=1,VLOOKUP(Z153,NP,27,FALSE),-VLOOKUP(Z153,NP,27,FALSE)))),IF(VLOOKUP(Z153,NP,28)="","",CONCATENATE(" / ",IF(VLOOKUP(Z153,NP,12)=1,VLOOKUP(Z153,NP,28),-VLOOKUP(Z153,NP,28)))),IF(VLOOKUP(Z153,NP,29)="","",CONCATENATE(" / ",IF(VLOOKUP(Z153,NP,12)=1,VLOOKUP(Z153,NP,29),-VLOOKUP(Z153,NP,29))))))</f>
      </c>
      <c r="AJ155" s="54"/>
      <c r="AK155" s="54"/>
      <c r="AL155" s="54"/>
      <c r="AM155" s="54"/>
      <c r="AN155" s="54"/>
      <c r="AO155" s="54"/>
      <c r="AP155" s="132"/>
      <c r="AU155" s="39"/>
    </row>
    <row r="156" ht="12" customHeight="1">
      <c r="A156" s="92"/>
      <c r="B156" s="140" t="s">
        <v>143</v>
      </c>
      <c r="C156" s="15"/>
      <c r="D156" s="143"/>
      <c r="E156" s="22"/>
      <c r="F156" s="194" t="str">
        <f>'Liste des parties'!$AE$2</f>
        <v>11_16KI-16J-KO-CI</v>
      </c>
      <c r="G156" s="194"/>
      <c r="H156" s="194"/>
      <c r="I156" s="194"/>
      <c r="J156" s="194"/>
      <c r="K156" s="194"/>
      <c r="L156" s="194"/>
      <c r="M156" s="194"/>
      <c r="N156" s="194"/>
      <c r="O156" s="194"/>
      <c r="P156" s="194"/>
      <c r="Q156" s="197"/>
      <c r="R156" s="127"/>
      <c r="S156" s="126"/>
      <c r="T156" s="126"/>
      <c r="U156" s="128"/>
      <c r="V156" s="126"/>
      <c r="W156" s="126"/>
      <c r="X156" s="128"/>
      <c r="Y156" s="126"/>
      <c r="Z156" s="85"/>
      <c r="AA156" s="54" t="str">
        <f>IF(Z155="","",IF(VLOOKUP(R142,NP,12,FALSE)=0,CONCATENATE(VLOOKUP(R142,NP,8,FALSE)," pts - ",VLOOKUP(R142,NP,11,FALSE)),IF(VLOOKUP(R142,NP,22,FALSE)=0,CONCATENATE(VLOOKUP(R142,NP,18,FALSE)," pts - ",VLOOKUP(R142,NP,21,FALSE)),"")))</f>
      </c>
      <c r="AB156" s="54"/>
      <c r="AC156" s="40"/>
      <c r="AD156" s="54"/>
      <c r="AE156" s="54"/>
      <c r="AF156" s="40"/>
      <c r="AG156" s="54"/>
      <c r="AH156" s="59"/>
      <c r="AI156" s="53"/>
      <c r="AJ156" s="53"/>
      <c r="AK156" s="7"/>
      <c r="AL156" s="7"/>
      <c r="AM156" s="7"/>
      <c r="AN156" s="7"/>
      <c r="AO156" s="79"/>
      <c r="AP156" s="132"/>
      <c r="AU156" s="39"/>
    </row>
    <row r="157" ht="12" customHeight="1">
      <c r="A157" s="92"/>
      <c r="B157" s="146"/>
      <c r="C157" s="16"/>
      <c r="D157" s="147"/>
      <c r="E157" s="148"/>
      <c r="F157" s="147"/>
      <c r="G157" s="147"/>
      <c r="H157" s="148"/>
      <c r="I157" s="16"/>
      <c r="J157" s="147"/>
      <c r="K157" s="147"/>
      <c r="L157" s="147"/>
      <c r="M157" s="26"/>
      <c r="N157" s="17"/>
      <c r="O157" s="17"/>
      <c r="P157" s="26"/>
      <c r="Q157" s="18"/>
      <c r="R157" s="127"/>
      <c r="S157" s="126"/>
      <c r="T157" s="126"/>
      <c r="U157" s="128"/>
      <c r="V157" s="126"/>
      <c r="W157" s="126"/>
      <c r="X157" s="128"/>
      <c r="Y157" s="126"/>
      <c r="Z157" s="59"/>
      <c r="AA157" s="88"/>
      <c r="AB157" s="89"/>
      <c r="AC157" s="90"/>
      <c r="AD157" s="89"/>
      <c r="AE157" s="89"/>
      <c r="AF157" s="90"/>
      <c r="AG157" s="91"/>
      <c r="AH157" s="49" t="str">
        <f>IF(AND(VLOOKUP(Z153,NP,12,FALSE)=0,VLOOKUP(Z153,NP,22,FALSE)=0),"",IF(VLOOKUP(Z153,NP,12,FALSE)=0,VLOOKUP(Z153,NP,4,FALSE),IF(VLOOKUP(Z153,NP,22,FALSE)=0,VLOOKUP(Z153,NP,14,FALSE),"")))</f>
      </c>
      <c r="AI157" s="50" t="str">
        <f>IF(AH157="","",IF(VLOOKUP(Z153,NP,12,FALSE)=0,CONCATENATE(VLOOKUP(Z153,NP,5,FALSE),"  ",VLOOKUP(Z153,NP,6,FALSE)),IF(VLOOKUP(Z153,NP,22,FALSE)=0,CONCATENATE(VLOOKUP(Z153,NP,15,FALSE),"  ",VLOOKUP(Z153,NP,16,FALSE)),"")))</f>
      </c>
      <c r="AJ157" s="50"/>
      <c r="AK157" s="50"/>
      <c r="AL157" s="50"/>
      <c r="AM157" s="50"/>
      <c r="AN157" s="50"/>
      <c r="AO157" s="50"/>
      <c r="AP157" s="87" t="s">
        <v>159</v>
      </c>
      <c r="AU157" s="39"/>
    </row>
    <row r="158" ht="12" customHeight="1">
      <c r="A158" s="92"/>
      <c r="B158" s="44"/>
      <c r="C158" s="45"/>
      <c r="D158" s="45"/>
      <c r="E158" s="46"/>
      <c r="F158" s="45"/>
      <c r="G158" s="45"/>
      <c r="H158" s="46"/>
      <c r="I158" s="47"/>
      <c r="J158" s="47"/>
      <c r="K158" s="47"/>
      <c r="L158" s="47"/>
      <c r="M158" s="92"/>
      <c r="N158" s="47"/>
      <c r="O158" s="47"/>
      <c r="P158" s="92"/>
      <c r="Q158" s="47"/>
      <c r="R158" s="127"/>
      <c r="S158" s="47"/>
      <c r="T158" s="47"/>
      <c r="U158" s="92"/>
      <c r="V158" s="47"/>
      <c r="W158" s="47"/>
      <c r="X158" s="92"/>
      <c r="Y158" s="47"/>
      <c r="Z158" s="59"/>
      <c r="AA158" s="42"/>
      <c r="AB158" s="42"/>
      <c r="AC158" s="43"/>
      <c r="AD158" s="42"/>
      <c r="AE158" s="42"/>
      <c r="AF158" s="43"/>
      <c r="AG158" s="53"/>
      <c r="AH158" s="85"/>
      <c r="AI158" s="54" t="str">
        <f>IF(AH157="","",IF(VLOOKUP(Z153,NP,12,FALSE)=0,CONCATENATE(VLOOKUP(Z153,NP,8,FALSE)," pts - ",VLOOKUP(Z153,NP,11,FALSE)),IF(VLOOKUP(Z153,NP,22,FALSE)=0,CONCATENATE(VLOOKUP(Z153,NP,18,FALSE)," pts - ",VLOOKUP(Z153,NP,21,FALSE)),"")))</f>
      </c>
      <c r="AJ158" s="54"/>
      <c r="AK158" s="54"/>
      <c r="AL158" s="54"/>
      <c r="AM158" s="54"/>
      <c r="AN158" s="54"/>
      <c r="AO158" s="54"/>
      <c r="AP158" s="38"/>
      <c r="AU158" s="39"/>
    </row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</sheetData>
  <mergeCells>
    <mergeCell ref="AH1:AO1"/>
    <mergeCell ref="AH2:AO2"/>
    <mergeCell ref="F80:Q80"/>
    <mergeCell ref="F156:Q156"/>
    <mergeCell ref="F82:Q82"/>
    <mergeCell ref="F84:Q84"/>
    <mergeCell ref="F152:Q152"/>
    <mergeCell ref="F154:Q154"/>
    <mergeCell ref="AH3:AO3"/>
  </mergeCells>
  <conditionalFormatting sqref="J6 J30">
    <cfRule type="cellIs" dxfId="56" priority="1" stopIfTrue="1" operator="equal">
      <formula>""""""</formula>
    </cfRule>
    <cfRule type="expression" dxfId="57" priority="2" stopIfTrue="1">
      <formula>OR(J6=B10,J6=B14)</formula>
    </cfRule>
  </conditionalFormatting>
  <conditionalFormatting sqref="B10">
    <cfRule type="cellIs" dxfId="58" priority="3" stopIfTrue="1" operator="equal">
      <formula>""</formula>
    </cfRule>
    <cfRule type="expression" dxfId="59" priority="4" stopIfTrue="1">
      <formula>B10=B14</formula>
    </cfRule>
    <cfRule type="expression" dxfId="57" priority="5" stopIfTrue="1">
      <formula>B10=J6</formula>
    </cfRule>
  </conditionalFormatting>
  <conditionalFormatting sqref="B14">
    <cfRule type="cellIs" dxfId="58" priority="6" stopIfTrue="1" operator="equal">
      <formula>""</formula>
    </cfRule>
    <cfRule type="expression" dxfId="59" priority="7" stopIfTrue="1">
      <formula>B14=B10</formula>
    </cfRule>
    <cfRule type="expression" dxfId="57" priority="8" stopIfTrue="1">
      <formula>B14=J6</formula>
    </cfRule>
  </conditionalFormatting>
  <conditionalFormatting sqref="B16">
    <cfRule type="cellIs" dxfId="58" priority="9" stopIfTrue="1" operator="equal">
      <formula>""</formula>
    </cfRule>
    <cfRule type="expression" dxfId="59" priority="10" stopIfTrue="1">
      <formula>B16=B20</formula>
    </cfRule>
    <cfRule type="expression" dxfId="57" priority="11" stopIfTrue="1">
      <formula>B16=J24</formula>
    </cfRule>
  </conditionalFormatting>
  <conditionalFormatting sqref="B20">
    <cfRule type="cellIs" dxfId="58" priority="12" stopIfTrue="1" operator="equal">
      <formula>""</formula>
    </cfRule>
    <cfRule type="expression" dxfId="59" priority="13" stopIfTrue="1">
      <formula>B20=B16</formula>
    </cfRule>
    <cfRule type="expression" dxfId="57" priority="14" stopIfTrue="1">
      <formula>B20=J24</formula>
    </cfRule>
  </conditionalFormatting>
  <conditionalFormatting sqref="J48 J24">
    <cfRule type="cellIs" dxfId="56" priority="15" stopIfTrue="1" operator="equal">
      <formula>""</formula>
    </cfRule>
    <cfRule type="expression" dxfId="57" priority="16" stopIfTrue="1">
      <formula>OR(J24=B16,J24=B20)</formula>
    </cfRule>
  </conditionalFormatting>
  <conditionalFormatting sqref="J95">
    <cfRule type="cellIs" dxfId="58" priority="17" stopIfTrue="1" operator="equal">
      <formula>""</formula>
    </cfRule>
    <cfRule type="expression" dxfId="57" priority="18" stopIfTrue="1">
      <formula>OR(J95=B10,J95=B14)</formula>
    </cfRule>
  </conditionalFormatting>
  <conditionalFormatting sqref="J105">
    <cfRule type="cellIs" dxfId="60" priority="19" stopIfTrue="1" operator="equal">
      <formula>""</formula>
    </cfRule>
    <cfRule type="expression" dxfId="61" priority="20" stopIfTrue="1">
      <formula>OR(J105=B20,J105=B16)</formula>
    </cfRule>
  </conditionalFormatting>
  <conditionalFormatting sqref="J107">
    <cfRule type="cellIs" dxfId="58" priority="21" stopIfTrue="1" operator="equal">
      <formula>""</formula>
    </cfRule>
    <cfRule type="expression" dxfId="57" priority="22" stopIfTrue="1">
      <formula>OR(J107=B34,J107=B38)</formula>
    </cfRule>
  </conditionalFormatting>
  <conditionalFormatting sqref="J117">
    <cfRule type="cellIs" dxfId="60" priority="23" stopIfTrue="1" operator="equal">
      <formula>""</formula>
    </cfRule>
    <cfRule type="expression" dxfId="61" priority="24" stopIfTrue="1">
      <formula>OR(J117=B40,J117=B44)</formula>
    </cfRule>
  </conditionalFormatting>
  <conditionalFormatting sqref="B34">
    <cfRule type="cellIs" dxfId="58" priority="25" stopIfTrue="1" operator="equal">
      <formula>""</formula>
    </cfRule>
    <cfRule type="expression" dxfId="59" priority="26" stopIfTrue="1">
      <formula>B34=B38</formula>
    </cfRule>
    <cfRule type="expression" dxfId="57" priority="27" stopIfTrue="1">
      <formula>OR(B34=J30,B34=J107)</formula>
    </cfRule>
  </conditionalFormatting>
  <conditionalFormatting sqref="B38">
    <cfRule type="cellIs" dxfId="58" priority="28" stopIfTrue="1" operator="equal">
      <formula>""</formula>
    </cfRule>
    <cfRule type="expression" dxfId="59" priority="29" stopIfTrue="1">
      <formula>B38=B34</formula>
    </cfRule>
    <cfRule type="expression" dxfId="57" priority="30" stopIfTrue="1">
      <formula>OR(B38=J30,B38=J107)</formula>
    </cfRule>
  </conditionalFormatting>
  <conditionalFormatting sqref="B40">
    <cfRule type="cellIs" dxfId="58" priority="31" stopIfTrue="1" operator="equal">
      <formula>""</formula>
    </cfRule>
    <cfRule type="expression" dxfId="59" priority="32" stopIfTrue="1">
      <formula>B40=B44</formula>
    </cfRule>
    <cfRule type="expression" dxfId="57" priority="33" stopIfTrue="1">
      <formula>OR(B40=J48,B40=J117)</formula>
    </cfRule>
  </conditionalFormatting>
  <conditionalFormatting sqref="B44">
    <cfRule type="cellIs" dxfId="58" priority="34" stopIfTrue="1" operator="equal">
      <formula>""</formula>
    </cfRule>
    <cfRule type="expression" dxfId="59" priority="35" stopIfTrue="1">
      <formula>B44=B40</formula>
    </cfRule>
    <cfRule type="expression" dxfId="57" priority="36" stopIfTrue="1">
      <formula>OR(B44=J48,B44=J117)</formula>
    </cfRule>
  </conditionalFormatting>
  <printOptions horizontalCentered="1"/>
  <pageMargins left="0.19685039370078741" right="0.19685039370078741" top="0.51" bottom="0.56000000000000005" header="0.28999999999999998" footer="0.2"/>
  <pageSetup paperSize="9" scale="60" orientation="portrait" horizontalDpi="4294967293" verticalDpi="4294967293"/>
  <headerFooter alignWithMargins="0">
    <oddFooter>&amp;LPage &amp;P / &amp;N&amp;C&amp;F&amp;R&amp;D</oddFooter>
  </headerFooter>
  <rowBreaks count="1" manualBreakCount="1">
    <brk id="90" max="104857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mc:Ignorable="x14ac xr">
  <sheetPr codeName="Feuil3">
    <pageSetUpPr fitToPage="1"/>
  </sheetPr>
  <dimension ref="A1:CB88"/>
  <sheetViews>
    <sheetView showGridLines="0" tabSelected="1" zoomScale="80" zoomScaleNormal="100" workbookViewId="0">
      <selection activeCell="AH1" sqref="AH1"/>
    </sheetView>
  </sheetViews>
  <sheetFormatPr baseColWidth="10" defaultColWidth="10.28515625" defaultRowHeight="15.75" x14ac:dyDescent="0.2"/>
  <cols>
    <col min="1" max="1" width="6.28515625" customWidth="1" style="169"/>
    <col min="2" max="8" width="3.7109375" customWidth="1" style="39"/>
    <col min="9" max="9" width="4.7109375" customWidth="1" style="39"/>
    <col min="10" max="11" width="3.7109375" customWidth="1" style="39"/>
    <col min="12" max="12" width="3.7109375" customWidth="1" style="33"/>
    <col min="13" max="14" width="3.7109375" customWidth="1" style="39"/>
    <col min="15" max="15" width="3.7109375" customWidth="1" style="33"/>
    <col min="16" max="16" width="3.7109375" customWidth="1" style="39"/>
    <col min="17" max="17" width="4.7109375" customWidth="1" style="39"/>
    <col min="18" max="19" width="3.7109375" customWidth="1" style="39"/>
    <col min="20" max="20" width="3.7109375" customWidth="1" style="33"/>
    <col min="21" max="22" width="3.7109375" customWidth="1" style="39"/>
    <col min="23" max="23" width="3.7109375" customWidth="1" style="33"/>
    <col min="24" max="24" width="3.7109375" customWidth="1" style="39"/>
    <col min="25" max="25" width="4.7109375" customWidth="1" style="39"/>
    <col min="26" max="27" width="3.7109375" customWidth="1" style="39"/>
    <col min="28" max="28" width="3.7109375" customWidth="1" style="33"/>
    <col min="29" max="30" width="3.7109375" customWidth="1" style="39"/>
    <col min="31" max="31" width="3.7109375" customWidth="1" style="33"/>
    <col min="32" max="32" width="3.7109375" customWidth="1" style="39"/>
    <col min="33" max="33" width="4.7109375" customWidth="1" style="39"/>
    <col min="34" max="34" width="3.7109375" customWidth="1" style="33"/>
    <col min="35" max="35" width="4.7109375" customWidth="1" style="39"/>
    <col min="36" max="37" width="3.7109375" customWidth="1" style="39"/>
    <col min="38" max="38" width="3.7109375" customWidth="1" style="33"/>
    <col min="39" max="40" width="3.7109375" customWidth="1" style="39"/>
    <col min="41" max="41" width="3.7109375" customWidth="1" style="33"/>
    <col min="42" max="42" width="3.7109375" customWidth="1" style="39"/>
    <col min="43" max="43" width="4.7109375" customWidth="1" style="39"/>
    <col min="44" max="45" width="3.7109375" customWidth="1" style="39"/>
    <col min="46" max="46" width="3.7109375" customWidth="1" style="33"/>
    <col min="47" max="48" width="3.7109375" customWidth="1" style="39"/>
    <col min="49" max="49" width="3.7109375" customWidth="1" style="33"/>
    <col min="50" max="50" width="3.7109375" customWidth="1" style="39"/>
    <col min="51" max="51" width="4.7109375" customWidth="1" style="39"/>
    <col min="52" max="53" width="3.7109375" customWidth="1" style="39"/>
    <col min="54" max="54" width="3.7109375" customWidth="1" style="33"/>
    <col min="55" max="56" width="3.7109375" customWidth="1" style="39"/>
    <col min="57" max="57" width="3.7109375" customWidth="1" style="33"/>
    <col min="58" max="58" width="3.7109375" customWidth="1" style="39"/>
    <col min="59" max="59" width="4.7109375" customWidth="1" style="39"/>
    <col min="60" max="61" width="3.7109375" customWidth="1" style="39"/>
    <col min="62" max="62" width="3.7109375" customWidth="1" style="33"/>
    <col min="63" max="64" width="3.7109375" customWidth="1" style="39"/>
    <col min="65" max="65" width="3.7109375" customWidth="1" style="33"/>
    <col min="66" max="66" width="3.7109375" customWidth="1" style="39"/>
    <col min="67" max="67" width="4.7109375" customWidth="1" style="39"/>
    <col min="68" max="74" width="3.7109375" customWidth="1" style="39"/>
    <col min="75" max="75" width="6.28515625" customWidth="1" style="39"/>
    <col min="76" max="76" width="5.7109375" customWidth="1" style="39"/>
    <col min="77" max="77" width="3.7109375" customWidth="1" style="39"/>
    <col min="78" max="78" width="8.7109375" customWidth="1" style="39"/>
    <col min="79" max="79" width="6.7109375" customWidth="1" style="39"/>
    <col min="80" max="80" width="3.7109375" customWidth="1" style="41"/>
    <col min="81" max="91" width="10.28515625" customWidth="1" style="39"/>
    <col min="92" max="92" width="5.7109375" customWidth="1" style="39"/>
    <col min="93" max="16384" width="10.28515625" customWidth="1" style="39"/>
  </cols>
  <sheetData>
    <row r="1" ht="15.75" customHeight="1">
      <c r="J1" s="34"/>
      <c r="K1" s="35"/>
      <c r="L1" s="35"/>
      <c r="M1" s="35"/>
      <c r="N1" s="35"/>
      <c r="O1" s="35"/>
      <c r="P1" s="35"/>
      <c r="Q1" s="36"/>
      <c r="R1" s="34"/>
      <c r="S1" s="35"/>
      <c r="T1" s="35"/>
      <c r="U1" s="35"/>
      <c r="V1" s="35"/>
      <c r="W1" s="35"/>
      <c r="X1" s="35"/>
      <c r="Y1" s="36"/>
      <c r="Z1" s="34"/>
      <c r="AA1" s="35"/>
      <c r="AB1" s="35"/>
      <c r="AC1" s="35"/>
      <c r="AD1" s="35"/>
      <c r="AE1" s="35"/>
      <c r="AF1" s="35"/>
      <c r="AG1" s="36"/>
      <c r="AH1" s="34"/>
      <c r="AI1" s="35"/>
      <c r="AJ1" s="35"/>
      <c r="AK1" s="35"/>
      <c r="AL1" s="35"/>
      <c r="AM1" s="35"/>
      <c r="AN1" s="35"/>
      <c r="AO1" s="35"/>
      <c r="AP1" s="36"/>
      <c r="AQ1" s="34"/>
      <c r="AR1" s="35"/>
      <c r="AS1" s="35"/>
      <c r="AT1" s="35"/>
      <c r="AU1" s="35"/>
      <c r="AV1" s="35"/>
      <c r="AW1" s="35"/>
      <c r="AX1" s="35"/>
      <c r="AY1" s="34"/>
      <c r="AZ1" s="35"/>
      <c r="BA1" s="35"/>
      <c r="BB1" s="35"/>
      <c r="BC1" s="35"/>
      <c r="BD1" s="35"/>
      <c r="BE1" s="35"/>
      <c r="BF1" s="36"/>
      <c r="BG1" s="34"/>
      <c r="BH1" s="35"/>
      <c r="BI1" s="35"/>
      <c r="BJ1" s="35"/>
      <c r="BK1" s="35"/>
      <c r="BL1" s="35"/>
      <c r="BM1" s="35"/>
      <c r="BN1" s="36"/>
      <c r="BO1" s="193"/>
      <c r="BP1" s="193"/>
      <c r="BQ1" s="193"/>
      <c r="BR1" s="193"/>
      <c r="BS1" s="193"/>
      <c r="BT1" s="193"/>
      <c r="BU1" s="193"/>
      <c r="BV1" s="193"/>
      <c r="BW1" s="37"/>
      <c r="BX1" s="37"/>
      <c r="BY1" s="37"/>
      <c r="BZ1" s="37"/>
      <c r="CA1" s="37"/>
      <c r="CB1" s="38"/>
    </row>
    <row r="2" ht="15.75" customHeight="1">
      <c r="J2" s="102" t="s">
        <v>160</v>
      </c>
      <c r="K2" s="153"/>
      <c r="L2" s="153"/>
      <c r="M2" s="153"/>
      <c r="N2" s="153"/>
      <c r="O2" s="153"/>
      <c r="P2" s="153"/>
      <c r="Q2" s="153"/>
      <c r="R2" s="102" t="s">
        <v>146</v>
      </c>
      <c r="S2" s="153"/>
      <c r="T2" s="153"/>
      <c r="U2" s="153"/>
      <c r="V2" s="153"/>
      <c r="W2" s="153"/>
      <c r="X2" s="153"/>
      <c r="Y2" s="153"/>
      <c r="Z2" s="102" t="s">
        <v>145</v>
      </c>
      <c r="AA2" s="153"/>
      <c r="AB2" s="153"/>
      <c r="AC2" s="153"/>
      <c r="AD2" s="153"/>
      <c r="AE2" s="153"/>
      <c r="AF2" s="153"/>
      <c r="AG2" s="153"/>
      <c r="AH2" s="40" t="s">
        <v>161</v>
      </c>
      <c r="AI2" s="40"/>
      <c r="AJ2" s="40"/>
      <c r="AK2" s="40"/>
      <c r="AL2" s="40"/>
      <c r="AM2" s="40"/>
      <c r="AN2" s="40"/>
      <c r="AO2" s="40"/>
      <c r="AP2" s="40" t="s">
        <v>162</v>
      </c>
      <c r="AQ2" s="40"/>
      <c r="AR2" s="40"/>
      <c r="AS2" s="40"/>
      <c r="AT2" s="40"/>
      <c r="AU2" s="40"/>
      <c r="AV2" s="40"/>
      <c r="AW2" s="40"/>
      <c r="AX2" s="40" t="s">
        <v>163</v>
      </c>
      <c r="AY2" s="40"/>
      <c r="AZ2" s="40"/>
      <c r="BA2" s="40"/>
      <c r="BB2" s="40"/>
      <c r="BC2" s="40"/>
      <c r="BD2" s="40"/>
      <c r="BE2" s="40"/>
      <c r="BF2" s="40" t="s">
        <v>129</v>
      </c>
      <c r="BG2" s="40"/>
      <c r="BH2" s="40"/>
      <c r="BI2" s="40"/>
      <c r="BJ2" s="40"/>
      <c r="BK2" s="40"/>
      <c r="BL2" s="40"/>
      <c r="BM2" s="40"/>
      <c r="BN2" s="153"/>
      <c r="BO2" s="194"/>
      <c r="BP2" s="194"/>
      <c r="BQ2" s="194"/>
      <c r="BR2" s="194"/>
      <c r="BS2" s="194"/>
      <c r="BT2" s="194"/>
      <c r="BU2" s="194"/>
      <c r="BV2" s="194"/>
      <c r="BW2" s="37"/>
      <c r="BX2" s="37"/>
      <c r="BY2" s="37"/>
      <c r="BZ2" s="37"/>
      <c r="CA2" s="37"/>
    </row>
    <row r="3" ht="12" customHeight="1">
      <c r="AI3" s="42"/>
      <c r="AJ3" s="42"/>
      <c r="AK3" s="42"/>
      <c r="AL3" s="43"/>
      <c r="AM3" s="42"/>
      <c r="AN3" s="42"/>
      <c r="AO3" s="43"/>
      <c r="AP3" s="42"/>
      <c r="AQ3" s="42"/>
      <c r="AR3" s="42"/>
      <c r="AS3" s="42"/>
      <c r="AT3" s="43"/>
      <c r="AU3" s="42"/>
      <c r="AV3" s="42"/>
      <c r="AW3" s="43"/>
      <c r="AX3" s="42"/>
      <c r="AY3" s="42"/>
      <c r="AZ3" s="42"/>
      <c r="BA3" s="42"/>
      <c r="BB3" s="43"/>
      <c r="BC3" s="42"/>
      <c r="BD3" s="42"/>
      <c r="BE3" s="43"/>
      <c r="BF3" s="42"/>
      <c r="BG3" s="42"/>
      <c r="BH3" s="42"/>
      <c r="BI3" s="42"/>
      <c r="BJ3" s="43"/>
      <c r="BK3" s="42"/>
      <c r="BL3" s="42"/>
      <c r="BM3" s="43"/>
      <c r="BN3" s="42"/>
      <c r="BO3" s="200"/>
      <c r="BP3" s="200"/>
      <c r="BQ3" s="200"/>
      <c r="BR3" s="200"/>
      <c r="BS3" s="200"/>
      <c r="BT3" s="200"/>
      <c r="BU3" s="200"/>
      <c r="BV3" s="200"/>
      <c r="BW3" s="42"/>
      <c r="BX3" s="42"/>
      <c r="BY3" s="42"/>
      <c r="BZ3" s="42"/>
      <c r="CA3" s="42"/>
    </row>
    <row r="4" ht="12" customHeight="1">
      <c r="AI4" s="44"/>
      <c r="AJ4" s="45"/>
      <c r="AK4" s="45"/>
      <c r="AL4" s="46"/>
      <c r="AM4" s="45"/>
      <c r="AN4" s="45"/>
      <c r="AO4" s="46"/>
      <c r="AP4" s="47"/>
    </row>
    <row r="5" ht="12" customHeight="1">
      <c r="Z5" s="50" t="str">
        <f>IF(AG5="","",CONCATENATE(VLOOKUP(AG8,NP,5,FALSE),"  ",VLOOKUP(AG8,NP,6,FALSE)))</f>
      </c>
      <c r="AA5" s="50"/>
      <c r="AB5" s="51"/>
      <c r="AC5" s="50"/>
      <c r="AD5" s="50"/>
      <c r="AE5" s="51"/>
      <c r="AF5" s="50"/>
      <c r="AG5" s="49" t="str">
        <f>IF(VLOOKUP(AG8,NP,4,FALSE)=0,"",VLOOKUP(AG8,NP,4,FALSE))</f>
      </c>
      <c r="AH5" s="190">
        <v>2</v>
      </c>
      <c r="AI5" s="44"/>
      <c r="AK5" s="33"/>
      <c r="AM5" s="33"/>
      <c r="AN5" s="33"/>
      <c r="AP5" s="186">
        <v>1</v>
      </c>
      <c r="AQ5" s="49" t="str">
        <f>IF(VLOOKUP(AQ8,NP,4,FALSE)=0,"",VLOOKUP(AQ8,NP,4,FALSE))</f>
      </c>
      <c r="AR5" s="50" t="str">
        <f>IF(AQ5="","",CONCATENATE(VLOOKUP(AQ8,NP,5,FALSE),"  ",VLOOKUP(AQ8,NP,6,FALSE)))</f>
      </c>
      <c r="AS5" s="50"/>
      <c r="AT5" s="51"/>
      <c r="AU5" s="50"/>
      <c r="AV5" s="50"/>
      <c r="AW5" s="51"/>
      <c r="AX5" s="50"/>
    </row>
    <row r="6" ht="12" customHeight="1">
      <c r="Y6" s="170"/>
      <c r="Z6" s="76" t="str">
        <f>IF(AG5="","",CONCATENATE(VLOOKUP(AG8,NP,8,FALSE)," pts - ",VLOOKUP(AG8,NP,11,FALSE)))</f>
      </c>
      <c r="AA6" s="76"/>
      <c r="AB6" s="77"/>
      <c r="AC6" s="76"/>
      <c r="AD6" s="76"/>
      <c r="AE6" s="77"/>
      <c r="AF6" s="76"/>
      <c r="AG6" s="184" t="str">
        <f>IF(OR(AG5="",VLOOKUP(AG8,NP,10,FALSE)=0),"",IF(LEN(VLOOKUP(AG8,NP,10,FALSE))=7,VLOOKUP(AG8,NP,10,FALSE),VLOOKUP(AG8,NP,10,FALSE)))</f>
      </c>
      <c r="AH6" s="48"/>
      <c r="AI6" s="44"/>
      <c r="AJ6" s="44"/>
      <c r="AK6" s="44"/>
      <c r="AL6" s="52"/>
      <c r="AM6" s="44"/>
      <c r="AN6" s="44"/>
      <c r="AO6" s="52"/>
      <c r="AP6" s="47"/>
      <c r="AQ6" s="184" t="str">
        <f>IF(OR(AQ5="",VLOOKUP(AQ8,NP,10,FALSE)=0),"",IF(LEN(VLOOKUP(AQ8,NP,10,FALSE))=7,VLOOKUP(AQ8,NP,10,FALSE),VLOOKUP(AQ8,NP,10,FALSE)))</f>
      </c>
      <c r="AR6" s="54" t="str">
        <f>IF(AQ5="","",CONCATENATE(VLOOKUP(AQ8,NP,8,FALSE)," pts - ",VLOOKUP(AQ8,NP,11,FALSE)))</f>
      </c>
      <c r="AS6" s="54"/>
      <c r="AT6" s="40"/>
      <c r="AU6" s="54"/>
      <c r="AV6" s="54"/>
      <c r="AW6" s="40"/>
      <c r="AX6" s="54"/>
      <c r="AY6" s="55"/>
    </row>
    <row r="7" ht="12" customHeight="1">
      <c r="Y7" s="171">
        <v>3</v>
      </c>
      <c r="AH7" s="48"/>
      <c r="AI7" s="56"/>
      <c r="AJ7" s="57"/>
      <c r="AK7" s="57"/>
      <c r="AL7" s="58"/>
      <c r="AM7" s="57"/>
      <c r="AN7" s="57"/>
      <c r="AO7" s="58"/>
      <c r="AP7" s="44"/>
      <c r="AQ7" s="59"/>
      <c r="AR7" s="60"/>
      <c r="AS7" s="60"/>
      <c r="AT7" s="61"/>
      <c r="AU7" s="60"/>
      <c r="AV7" s="60"/>
      <c r="AW7" s="61"/>
      <c r="AX7" s="62"/>
      <c r="AY7" s="63">
        <v>1</v>
      </c>
    </row>
    <row r="8" ht="12" customHeight="1">
      <c r="R8" s="50" t="str">
        <f>IF(Y8="","",CONCATENATE(VLOOKUP(Y14,NP,5,FALSE),"  ",VLOOKUP(Y14,NP,6,FALSE)))</f>
      </c>
      <c r="S8" s="50"/>
      <c r="T8" s="51"/>
      <c r="U8" s="50"/>
      <c r="V8" s="50"/>
      <c r="W8" s="51"/>
      <c r="X8" s="50"/>
      <c r="Y8" s="172" t="str">
        <f>IF(VLOOKUP(Y14,NP,4,FALSE)=0,"",VLOOKUP(Y14,NP,4,FALSE))</f>
      </c>
      <c r="Z8" s="66" t="s">
        <v>130</v>
      </c>
      <c r="AA8" s="66"/>
      <c r="AB8" s="67" t="str">
        <f>IF(VLOOKUP(AG8,NP,32,FALSE)="","",IF(VLOOKUP(AG8,NP,32,FALSE)=0,"",VLOOKUP(AG8,NP,32,FALSE)))</f>
      </c>
      <c r="AC8" s="68" t="str">
        <f>IF(VLOOKUP(AG8,NP,33,FALSE)="","",IF(VLOOKUP(AG8,NP,34,FALSE)=2,"",VLOOKUP(AG8,NP,34,FALSE)))</f>
      </c>
      <c r="AD8" s="68"/>
      <c r="AE8" s="69" t="str">
        <f>IF(VLOOKUP(AG8,NP,33,FALSE)="","",IF(VLOOKUP(AG8,NP,33,FALSE)=0,"",VLOOKUP(AG8,NP,33,FALSE)))</f>
      </c>
      <c r="AF8" s="70"/>
      <c r="AG8" s="157">
        <v>17</v>
      </c>
      <c r="AH8" s="48"/>
      <c r="AI8" s="64"/>
      <c r="AJ8" s="45"/>
      <c r="AK8" s="45"/>
      <c r="AL8" s="46"/>
      <c r="AM8" s="45"/>
      <c r="AN8" s="45"/>
      <c r="AO8" s="46"/>
      <c r="AP8" s="47"/>
      <c r="AQ8" s="65">
        <v>5</v>
      </c>
      <c r="AR8" s="66" t="s">
        <v>130</v>
      </c>
      <c r="AS8" s="66"/>
      <c r="AT8" s="67" t="str">
        <f>IF(VLOOKUP(AQ8,NP,32,FALSE)="","",IF(VLOOKUP(AQ8,NP,32,FALSE)=0,"",VLOOKUP(AQ8,NP,32,FALSE)))</f>
      </c>
      <c r="AU8" s="68" t="str">
        <f>IF(VLOOKUP(AQ8,NP,33,FALSE)="","",IF(VLOOKUP(AQ8,NP,34,FALSE)=2,"",VLOOKUP(AQ8,NP,34,FALSE)))</f>
      </c>
      <c r="AV8" s="68"/>
      <c r="AW8" s="69" t="str">
        <f>IF(VLOOKUP(AQ8,NP,33,FALSE)="","",IF(VLOOKUP(AQ8,NP,33,FALSE)=0,"",VLOOKUP(AQ8,NP,33,FALSE)))</f>
      </c>
      <c r="AX8" s="70"/>
      <c r="AY8" s="71" t="str">
        <f>IF(VLOOKUP(AY14,NP,4,FALSE)=0,"",VLOOKUP(AY14,NP,4,FALSE))</f>
      </c>
      <c r="AZ8" s="50" t="str">
        <f>IF(AY8="","",CONCATENATE(VLOOKUP(AY14,NP,5,FALSE),"  ",VLOOKUP(AY14,NP,6,FALSE)))</f>
      </c>
      <c r="BA8" s="50"/>
      <c r="BB8" s="51"/>
      <c r="BC8" s="50"/>
      <c r="BD8" s="50"/>
      <c r="BE8" s="51"/>
      <c r="BF8" s="50"/>
    </row>
    <row r="9" ht="12" customHeight="1">
      <c r="Q9" s="170"/>
      <c r="R9" s="76" t="str">
        <f>IF(Y8="","",CONCATENATE(VLOOKUP(Y14,NP,8,FALSE)," pts - ",VLOOKUP(Y14,NP,11,FALSE)))</f>
      </c>
      <c r="S9" s="76"/>
      <c r="T9" s="77"/>
      <c r="U9" s="76"/>
      <c r="V9" s="76"/>
      <c r="W9" s="77"/>
      <c r="X9" s="54"/>
      <c r="Y9" s="170"/>
      <c r="AH9" s="191">
        <v>3</v>
      </c>
      <c r="AI9" s="49" t="str">
        <f>IF(VLOOKUP(AI11,NP,4,FALSE)=0,"",VLOOKUP(AI11,NP,4,FALSE))</f>
      </c>
      <c r="AJ9" s="50" t="str">
        <f>IF(AI9="","",CONCATENATE(VLOOKUP(AI11,NP,5,FALSE),"  ",VLOOKUP(AI11,NP,6,FALSE)))</f>
      </c>
      <c r="AK9" s="50"/>
      <c r="AL9" s="51"/>
      <c r="AM9" s="50"/>
      <c r="AN9" s="50"/>
      <c r="AO9" s="51"/>
      <c r="AP9" s="50"/>
      <c r="AQ9" s="3"/>
      <c r="AR9" s="4"/>
      <c r="AS9" s="4"/>
      <c r="AT9" s="23"/>
      <c r="AU9" s="4"/>
      <c r="AV9" s="4"/>
      <c r="AW9" s="23"/>
      <c r="AX9" s="72"/>
      <c r="AY9" s="73"/>
      <c r="AZ9" s="54" t="str">
        <f>IF(AY8="","",CONCATENATE(VLOOKUP(AY14,NP,8,FALSE)," pts - ",VLOOKUP(AY14,NP,11,FALSE)))</f>
      </c>
      <c r="BA9" s="54"/>
      <c r="BB9" s="40"/>
      <c r="BC9" s="54"/>
      <c r="BD9" s="54"/>
      <c r="BE9" s="40"/>
      <c r="BF9" s="54"/>
      <c r="BG9" s="55"/>
    </row>
    <row r="10" ht="12" customHeight="1">
      <c r="Q10" s="170"/>
      <c r="R10" s="54" t="str">
        <f>IF(Y8="","",CONCATENATE(IF(VLOOKUP(AG8,NP,23,FALSE)="","",IF(VLOOKUP(AG8,NP,12,FALSE)=1,VLOOKUP(AG8,NP,23,FALSE),-VLOOKUP(AG8,NP,23,FALSE))),IF(VLOOKUP(AG8,NP,24,FALSE)="","",CONCATENATE(" / ",IF(VLOOKUP(AG8,NP,12,FALSE)=1,VLOOKUP(AG8,NP,24,FALSE),-VLOOKUP(AG8,NP,24,FALSE)))),IF(VLOOKUP(AG8,NP,25,FALSE)="","",CONCATENATE(" / ",IF(VLOOKUP(AG8,NP,12,FALSE)=1,VLOOKUP(AG8,NP,25,FALSE),-VLOOKUP(AG8,NP,25,FALSE)))),IF(VLOOKUP(AG8,NP,26,FALSE)="","",CONCATENATE(" / ",IF(VLOOKUP(AG8,NP,12,FALSE)=1,VLOOKUP(AG8,NP,26,FALSE),-VLOOKUP(AG8,NP,26,FALSE)))),IF(VLOOKUP(AG8,NP,27,FALSE)="","",CONCATENATE(" / ",IF(VLOOKUP(AG8,NP,12,FALSE)=1,VLOOKUP(AG8,NP,27,FALSE),-VLOOKUP(AG8,NP,27,FALSE)))),IF(VLOOKUP(AG8,NP,28)="","",CONCATENATE(" / ",IF(VLOOKUP(AG8,NP,12)=1,VLOOKUP(AG8,NP,28),-VLOOKUP(AG8,NP,28)))),IF(VLOOKUP(AG8,NP,29)="","",CONCATENATE(" / ",IF(VLOOKUP(AG8,NP,12)=1,VLOOKUP(AG8,NP,29),-VLOOKUP(AG8,NP,29))))))</f>
      </c>
      <c r="S10" s="54"/>
      <c r="T10" s="40"/>
      <c r="U10" s="54"/>
      <c r="V10" s="54"/>
      <c r="W10" s="40"/>
      <c r="X10" s="54"/>
      <c r="Y10" s="170"/>
      <c r="AG10" s="173"/>
      <c r="AH10" s="48"/>
      <c r="AI10" s="184" t="str">
        <f>IF(OR(AI9="",VLOOKUP(AI11,NP,10,FALSE)=0),"",IF(LEN(VLOOKUP(AI11,NP,10,FALSE))=7,VLOOKUP(AI11,NP,10,FALSE),VLOOKUP(AI11,NP,10,FALSE)))</f>
      </c>
      <c r="AJ10" s="54" t="str">
        <f>IF(AI9="","",CONCATENATE(VLOOKUP(AI11,NP,8,FALSE)," pts - ",VLOOKUP(AI11,NP,11,FALSE)))</f>
      </c>
      <c r="AK10" s="54"/>
      <c r="AL10" s="40"/>
      <c r="AM10" s="54"/>
      <c r="AN10" s="54"/>
      <c r="AO10" s="40"/>
      <c r="AP10" s="54"/>
      <c r="AQ10" s="63">
        <v>4</v>
      </c>
      <c r="AR10" s="1"/>
      <c r="AS10" s="4"/>
      <c r="AT10" s="23"/>
      <c r="AU10" s="4"/>
      <c r="AV10" s="4"/>
      <c r="AW10" s="23"/>
      <c r="AX10" s="72"/>
      <c r="AY10" s="74"/>
      <c r="AZ10" s="54" t="str">
        <f>IF(AY8="","",CONCATENATE(IF(VLOOKUP(AQ8,NP,23,FALSE)="","",IF(VLOOKUP(AQ8,NP,12,FALSE)=1,VLOOKUP(AQ8,NP,23,FALSE),-VLOOKUP(AQ8,NP,23,FALSE))),IF(VLOOKUP(AQ8,NP,24,FALSE)="","",CONCATENATE(" / ",IF(VLOOKUP(AQ8,NP,12,FALSE)=1,VLOOKUP(AQ8,NP,24,FALSE),-VLOOKUP(AQ8,NP,24,FALSE)))),IF(VLOOKUP(AQ8,NP,25,FALSE)="","",CONCATENATE(" / ",IF(VLOOKUP(AQ8,NP,12,FALSE)=1,VLOOKUP(AQ8,NP,25,FALSE),-VLOOKUP(AQ8,NP,25,FALSE)))),IF(VLOOKUP(AQ8,NP,26,FALSE)="","",CONCATENATE(" / ",IF(VLOOKUP(AQ8,NP,12,FALSE)=1,VLOOKUP(AQ8,NP,26,FALSE),-VLOOKUP(AQ8,NP,26,FALSE)))),IF(VLOOKUP(AQ8,NP,27,FALSE)="","",CONCATENATE(" / ",IF(VLOOKUP(AQ8,NP,12,FALSE)=1,VLOOKUP(AQ8,NP,27,FALSE),-VLOOKUP(AQ8,NP,27,FALSE)))),IF(VLOOKUP(AQ8,NP,28)="","",CONCATENATE(" / ",IF(VLOOKUP(AQ8,NP,12)=1,VLOOKUP(AQ8,NP,28),-VLOOKUP(AQ8,NP,28)))),IF(VLOOKUP(AQ8,NP,29)="","",CONCATENATE(" / ",IF(VLOOKUP(AQ8,NP,12)=1,VLOOKUP(AQ8,NP,29),-VLOOKUP(AQ8,NP,29))))))</f>
      </c>
      <c r="BA10" s="54"/>
      <c r="BB10" s="40"/>
      <c r="BC10" s="54"/>
      <c r="BD10" s="54"/>
      <c r="BE10" s="40"/>
      <c r="BF10" s="54"/>
      <c r="BG10" s="55"/>
    </row>
    <row r="11" ht="12" customHeight="1">
      <c r="Q11" s="170"/>
      <c r="Y11" s="170"/>
      <c r="Z11" s="50" t="str">
        <f>IF(AG11="","",IF(VLOOKUP(AI11,NP,12,FALSE)=0,CONCATENATE(VLOOKUP(AI11,NP,5,FALSE),"  ",VLOOKUP(AI11,NP,6,FALSE)),IF(VLOOKUP(AI11,NP,22,FALSE)=0,CONCATENATE(VLOOKUP(AI11,NP,15,FALSE),"  ",VLOOKUP(AI11,NP,16,FALSE)),"")))</f>
      </c>
      <c r="AA11" s="50"/>
      <c r="AB11" s="51"/>
      <c r="AC11" s="50"/>
      <c r="AD11" s="50"/>
      <c r="AE11" s="51"/>
      <c r="AF11" s="50"/>
      <c r="AG11" s="172" t="str">
        <f>IF(AND(VLOOKUP(AI11,NP,12,FALSE)=0,VLOOKUP(AI11,NP,22,FALSE)=0),"",IF(VLOOKUP(AI11,NP,12,FALSE)=0,VLOOKUP(AI11,NP,4,FALSE),IF(VLOOKUP(AI11,NP,22,FALSE)=0,VLOOKUP(AI11,NP,14,FALSE),"")))</f>
      </c>
      <c r="AH11" s="48"/>
      <c r="AI11" s="75">
        <v>1</v>
      </c>
      <c r="AJ11" s="66" t="s">
        <v>130</v>
      </c>
      <c r="AK11" s="66"/>
      <c r="AL11" s="67" t="str">
        <f>IF(VLOOKUP(AI11,NP,32,FALSE)="","",IF(VLOOKUP(AI11,NP,32,FALSE)=0,"",VLOOKUP(AI11,NP,32,FALSE)))</f>
      </c>
      <c r="AM11" s="68" t="str">
        <f>IF(VLOOKUP(AI11,NP,33,FALSE)="","",IF(VLOOKUP(AI11,NP,34,FALSE)=2,"",VLOOKUP(AI11,NP,34,FALSE)))</f>
      </c>
      <c r="AN11" s="68"/>
      <c r="AO11" s="69" t="str">
        <f>IF(VLOOKUP(AI11,NP,33,FALSE)="","",IF(VLOOKUP(AI11,NP,33,FALSE)=0,"",VLOOKUP(AI11,NP,33,FALSE)))</f>
      </c>
      <c r="AP11" s="70"/>
      <c r="AQ11" s="71" t="str">
        <f>IF(VLOOKUP(AQ8,NP,14,FALSE)=0,"",VLOOKUP(AQ8,NP,14,FALSE))</f>
      </c>
      <c r="AR11" s="50" t="str">
        <f>IF(AQ11="","",CONCATENATE(VLOOKUP(AQ8,NP,15,FALSE),"  ",VLOOKUP(AQ8,NP,16,FALSE)))</f>
      </c>
      <c r="AS11" s="50"/>
      <c r="AT11" s="51"/>
      <c r="AU11" s="50"/>
      <c r="AV11" s="50"/>
      <c r="AW11" s="51"/>
      <c r="AX11" s="50"/>
      <c r="AY11" s="55"/>
      <c r="BF11" s="62"/>
      <c r="BG11" s="55"/>
    </row>
    <row r="12" ht="12" customHeight="1">
      <c r="Q12" s="170"/>
      <c r="Z12" s="76" t="str">
        <f>IF(AG11="","",IF(VLOOKUP(AI11,NP,12,FALSE)=0,CONCATENATE(VLOOKUP(AI11,NP,8,FALSE)," pts - ",VLOOKUP(AI11,NP,11,FALSE)),IF(VLOOKUP(AI11,NP,22,FALSE)=0,CONCATENATE(VLOOKUP(AI11,NP,18,FALSE)," pts - ",VLOOKUP(AI11,NP,21,FALSE)),"")))</f>
      </c>
      <c r="AA12" s="76"/>
      <c r="AB12" s="77"/>
      <c r="AC12" s="76"/>
      <c r="AD12" s="76"/>
      <c r="AE12" s="77"/>
      <c r="AF12" s="76"/>
      <c r="AG12" s="171">
        <v>3</v>
      </c>
      <c r="AH12" s="48"/>
      <c r="AI12" s="3"/>
      <c r="AJ12" s="1"/>
      <c r="AK12" s="1"/>
      <c r="AL12" s="19"/>
      <c r="AM12" s="1"/>
      <c r="AN12" s="1"/>
      <c r="AO12" s="19"/>
      <c r="AP12" s="6"/>
      <c r="AQ12" s="73"/>
      <c r="AR12" s="76" t="str">
        <f>IF(AQ11="","",CONCATENATE(VLOOKUP(AQ8,NP,18,FALSE)," pts - ",VLOOKUP(AQ8,NP,21,FALSE)))</f>
      </c>
      <c r="AS12" s="76"/>
      <c r="AT12" s="77"/>
      <c r="AU12" s="76"/>
      <c r="AV12" s="76"/>
      <c r="AW12" s="77"/>
      <c r="AX12" s="76"/>
      <c r="AY12" s="62"/>
      <c r="BF12" s="62"/>
      <c r="BG12" s="55"/>
    </row>
    <row r="13" ht="12" customHeight="1">
      <c r="Q13" s="171">
        <v>3</v>
      </c>
      <c r="AG13" s="170"/>
      <c r="AH13" s="188">
        <v>4</v>
      </c>
      <c r="AI13" s="49" t="str">
        <f>IF(VLOOKUP(AI11,NP,14,FALSE)=0,"",VLOOKUP(AI11,NP,14,FALSE))</f>
      </c>
      <c r="AJ13" s="50" t="str">
        <f>IF(AI13="","",CONCATENATE(VLOOKUP(AI11,NP,15,FALSE),"  ",VLOOKUP(AI11,NP,16,FALSE)))</f>
      </c>
      <c r="AK13" s="2"/>
      <c r="AL13" s="20"/>
      <c r="AM13" s="2"/>
      <c r="AN13" s="2"/>
      <c r="AO13" s="20"/>
      <c r="AP13" s="78"/>
      <c r="AQ13" s="74"/>
      <c r="AR13" s="54" t="str">
        <f>IF(AQ11="","",CONCATENATE(IF(VLOOKUP(AI11,NP,23,FALSE)="","",IF(VLOOKUP(AI11,NP,12,FALSE)=1,VLOOKUP(AI11,NP,23,FALSE),-VLOOKUP(AI11,NP,23,FALSE))),IF(VLOOKUP(AI11,NP,24,FALSE)="","",CONCATENATE(" / ",IF(VLOOKUP(AI11,NP,12,FALSE)=1,VLOOKUP(AI11,NP,24,FALSE),-VLOOKUP(AI11,NP,24,FALSE)))),IF(VLOOKUP(AI11,NP,25,FALSE)="","",CONCATENATE(" / ",IF(VLOOKUP(AI11,NP,12,FALSE)=1,VLOOKUP(AI11,NP,25,FALSE),-VLOOKUP(AI11,NP,25,FALSE)))),IF(VLOOKUP(AI11,NP,26,FALSE)="","",CONCATENATE(" / ",IF(VLOOKUP(AI11,NP,12,FALSE)=1,VLOOKUP(AI11,NP,26,FALSE),-VLOOKUP(AI11,NP,26,FALSE)))),IF(VLOOKUP(AI11,NP,27,FALSE)="","",CONCATENATE(" / ",IF(VLOOKUP(AI11,NP,12,FALSE)=1,VLOOKUP(AI11,NP,27,FALSE),-VLOOKUP(AI11,NP,27,FALSE)))),IF(VLOOKUP(AI11,NP,28)="","",CONCATENATE(" / ",IF(VLOOKUP(AI11,NP,12)=1,VLOOKUP(AI11,NP,28),-VLOOKUP(AI11,NP,28)))),IF(VLOOKUP(AI11,NP,29)="","",CONCATENATE(" / ",IF(VLOOKUP(AI11,NP,12)=1,VLOOKUP(AI11,NP,29),-VLOOKUP(AI11,NP,29))))))</f>
      </c>
      <c r="AS13" s="54"/>
      <c r="AT13" s="40"/>
      <c r="AU13" s="54"/>
      <c r="AV13" s="54"/>
      <c r="AW13" s="40"/>
      <c r="AX13" s="54"/>
      <c r="AY13" s="62"/>
      <c r="BF13" s="62"/>
      <c r="BG13" s="63">
        <v>1</v>
      </c>
    </row>
    <row r="14" ht="12" customHeight="1">
      <c r="J14" s="50" t="str">
        <f>IF(Q14="","",CONCATENATE(VLOOKUP(Q24,NP,5,FALSE),"  ",VLOOKUP(Q24,NP,6,FALSE)))</f>
      </c>
      <c r="K14" s="50"/>
      <c r="L14" s="51"/>
      <c r="M14" s="50"/>
      <c r="N14" s="50"/>
      <c r="O14" s="51"/>
      <c r="P14" s="50"/>
      <c r="Q14" s="172" t="str">
        <f>IF(VLOOKUP(Q24,NP,4,FALSE)=0,"",VLOOKUP(Q24,NP,4,FALSE))</f>
      </c>
      <c r="R14" s="66" t="s">
        <v>130</v>
      </c>
      <c r="S14" s="66"/>
      <c r="T14" s="67" t="str">
        <f>IF(VLOOKUP(Y14,NP,32,FALSE)="","",IF(VLOOKUP(Y14,NP,32,FALSE)=0,"",VLOOKUP(Y14,NP,32,FALSE)))</f>
      </c>
      <c r="U14" s="68" t="str">
        <f>IF(VLOOKUP(Y14,NP,33,FALSE)="","",IF(VLOOKUP(Y14,NP,34,FALSE)=2,"",VLOOKUP(Y14,NP,34,FALSE)))</f>
      </c>
      <c r="V14" s="68"/>
      <c r="W14" s="69" t="str">
        <f>IF(VLOOKUP(Y14,NP,33,FALSE)="","",IF(VLOOKUP(Y14,NP,33,FALSE)=0,"",VLOOKUP(Y14,NP,33,FALSE)))</f>
      </c>
      <c r="X14" s="70"/>
      <c r="Y14" s="65">
        <v>21</v>
      </c>
      <c r="AH14" s="48"/>
      <c r="AI14" s="184" t="str">
        <f>IF(OR(AI13="",VLOOKUP(AI11,NP,20,FALSE)=0),"",IF(LEN(VLOOKUP(AI11,NP,20,FALSE))=7,VLOOKUP(AI11,NP,20,FALSE),VLOOKUP(AI11,NP,20,FALSE)))</f>
      </c>
      <c r="AJ14" s="54" t="str">
        <f>IF(AI13="","",CONCATENATE(VLOOKUP(AI11,NP,18,FALSE)," pts - ",VLOOKUP(AI11,NP,21,FALSE)))</f>
      </c>
      <c r="AK14" s="54"/>
      <c r="AL14" s="40"/>
      <c r="AM14" s="54"/>
      <c r="AN14" s="54"/>
      <c r="AO14" s="40"/>
      <c r="AP14" s="54"/>
      <c r="AQ14" s="6"/>
      <c r="AR14" s="79"/>
      <c r="AS14" s="79"/>
      <c r="AT14" s="24"/>
      <c r="AU14" s="7"/>
      <c r="AV14" s="7"/>
      <c r="AW14" s="24"/>
      <c r="AX14" s="79"/>
      <c r="AY14" s="80">
        <v>9</v>
      </c>
      <c r="AZ14" s="66" t="s">
        <v>130</v>
      </c>
      <c r="BA14" s="66"/>
      <c r="BB14" s="67" t="str">
        <f>IF(VLOOKUP(AY14,NP,32,FALSE)="","",IF(VLOOKUP(AY14,NP,32,FALSE)=0,"",VLOOKUP(AY14,NP,32,FALSE)))</f>
      </c>
      <c r="BC14" s="68" t="str">
        <f>IF(VLOOKUP(AY14,NP,33,FALSE)="","",IF(VLOOKUP(AY14,NP,34,FALSE)=2,"",VLOOKUP(AY14,NP,34,FALSE)))</f>
      </c>
      <c r="BD14" s="68"/>
      <c r="BE14" s="69" t="str">
        <f>IF(VLOOKUP(AY14,NP,33,FALSE)="","",IF(VLOOKUP(AY14,NP,33,FALSE)=0,"",VLOOKUP(AY14,NP,33,FALSE)))</f>
      </c>
      <c r="BF14" s="70"/>
      <c r="BG14" s="71" t="str">
        <f>IF(VLOOKUP(BG26,NP,4,FALSE)=0,"",VLOOKUP(BG26,NP,4,FALSE))</f>
      </c>
      <c r="BH14" s="50" t="str">
        <f>IF(BG14="","",CONCATENATE(VLOOKUP(BG26,NP,5,FALSE),"  ",VLOOKUP(BG26,NP,6,FALSE)))</f>
      </c>
      <c r="BI14" s="50"/>
      <c r="BJ14" s="51"/>
      <c r="BK14" s="50"/>
      <c r="BL14" s="50"/>
      <c r="BM14" s="51"/>
      <c r="BN14" s="50"/>
    </row>
    <row r="15" ht="12" customHeight="1">
      <c r="I15" s="170"/>
      <c r="J15" s="76" t="str">
        <f>IF(Q14="","",CONCATENATE(VLOOKUP(Q24,NP,8,FALSE)," pts - ",VLOOKUP(Q24,NP,11,FALSE)))</f>
      </c>
      <c r="K15" s="76"/>
      <c r="L15" s="77"/>
      <c r="M15" s="76"/>
      <c r="N15" s="76"/>
      <c r="O15" s="77"/>
      <c r="P15" s="54"/>
      <c r="Q15" s="170"/>
      <c r="AH15" s="189">
        <v>5</v>
      </c>
      <c r="AI15" s="49" t="str">
        <f>IF(VLOOKUP(AI17,NP,4,FALSE)=0,"",VLOOKUP(AI17,NP,4,FALSE))</f>
      </c>
      <c r="AJ15" s="50" t="str">
        <f>IF(AI15="","",CONCATENATE(VLOOKUP(AI17,NP,5,FALSE),"  ",VLOOKUP(AI17,NP,6,FALSE)))</f>
      </c>
      <c r="AK15" s="50"/>
      <c r="AL15" s="51"/>
      <c r="AM15" s="50"/>
      <c r="AN15" s="50"/>
      <c r="AO15" s="51"/>
      <c r="AP15" s="50"/>
      <c r="AQ15" s="3"/>
      <c r="AR15" s="4"/>
      <c r="AS15" s="4"/>
      <c r="AT15" s="23"/>
      <c r="AU15" s="4"/>
      <c r="AV15" s="4"/>
      <c r="AW15" s="23"/>
      <c r="AX15" s="72"/>
      <c r="BF15" s="62"/>
      <c r="BG15" s="73"/>
      <c r="BH15" s="54" t="str">
        <f>IF(BG14="","",CONCATENATE(VLOOKUP(BG26,NP,8,FALSE)," pts - ",VLOOKUP(BG26,NP,11,FALSE)))</f>
      </c>
      <c r="BI15" s="54"/>
      <c r="BJ15" s="40"/>
      <c r="BK15" s="54"/>
      <c r="BL15" s="54"/>
      <c r="BM15" s="40"/>
      <c r="BN15" s="54"/>
      <c r="BO15" s="55"/>
    </row>
    <row r="16" ht="12" customHeight="1">
      <c r="I16" s="170"/>
      <c r="J16" s="54" t="str">
        <f>IF(Q14="","",CONCATENATE(IF(VLOOKUP(Y14,NP,23,FALSE)="","",IF(VLOOKUP(Y14,NP,12,FALSE)=1,VLOOKUP(Y14,NP,23,FALSE),-VLOOKUP(Y14,NP,23,FALSE))),IF(VLOOKUP(Y14,NP,24,FALSE)="","",CONCATENATE(" / ",IF(VLOOKUP(Y14,NP,12,FALSE)=1,VLOOKUP(Y14,NP,24,FALSE),-VLOOKUP(Y14,NP,24,FALSE)))),IF(VLOOKUP(Y14,NP,25,FALSE)="","",CONCATENATE(" / ",IF(VLOOKUP(Y14,NP,12,FALSE)=1,VLOOKUP(Y14,NP,25,FALSE),-VLOOKUP(Y14,NP,25,FALSE)))),IF(VLOOKUP(Y14,NP,26,FALSE)="","",CONCATENATE(" / ",IF(VLOOKUP(Y14,NP,12,FALSE)=1,VLOOKUP(Y14,NP,26,FALSE),-VLOOKUP(Y14,NP,26,FALSE)))),IF(VLOOKUP(Y14,NP,27,FALSE)="","",CONCATENATE(" / ",IF(VLOOKUP(Y14,NP,12,FALSE)=1,VLOOKUP(Y14,NP,27,FALSE),-VLOOKUP(Y14,NP,27,FALSE)))),IF(VLOOKUP(Y14,NP,28)="","",CONCATENATE(" / ",IF(VLOOKUP(Y14,NP,12)=1,VLOOKUP(Y14,NP,28),-VLOOKUP(Y14,NP,28)))),IF(VLOOKUP(Y14,NP,29)="","",CONCATENATE(" / ",IF(VLOOKUP(Y14,NP,12)=1,VLOOKUP(Y14,NP,29),-VLOOKUP(Y14,NP,29))))))</f>
      </c>
      <c r="K16" s="54"/>
      <c r="L16" s="40"/>
      <c r="M16" s="54"/>
      <c r="N16" s="54"/>
      <c r="O16" s="40"/>
      <c r="P16" s="54"/>
      <c r="Q16" s="170"/>
      <c r="AG16" s="171">
        <v>6</v>
      </c>
      <c r="AH16" s="48"/>
      <c r="AI16" s="184" t="str">
        <f>IF(OR(AI15="",VLOOKUP(AI17,NP,10,FALSE)=0),"",IF(LEN(VLOOKUP(AI17,NP,10,FALSE))=7,VLOOKUP(AI17,NP,10,FALSE),VLOOKUP(AI17,NP,10,FALSE)))</f>
      </c>
      <c r="AJ16" s="54" t="str">
        <f>IF(AI15="","",CONCATENATE(VLOOKUP(AI17,NP,8,FALSE)," pts - ",VLOOKUP(AI17,NP,11,FALSE)))</f>
      </c>
      <c r="AK16" s="54"/>
      <c r="AL16" s="40"/>
      <c r="AM16" s="54"/>
      <c r="AN16" s="54"/>
      <c r="AO16" s="40"/>
      <c r="AP16" s="54"/>
      <c r="AQ16" s="63">
        <v>5</v>
      </c>
      <c r="AR16" s="1"/>
      <c r="AS16" s="4"/>
      <c r="AT16" s="23"/>
      <c r="AU16" s="4"/>
      <c r="AV16" s="4"/>
      <c r="AW16" s="23"/>
      <c r="AX16" s="72"/>
      <c r="BF16" s="62"/>
      <c r="BG16" s="74"/>
      <c r="BH16" s="54" t="str">
        <f>IF(BG14="","",CONCATENATE(IF(VLOOKUP(AY14,NP,23,FALSE)="","",IF(VLOOKUP(AY14,NP,12,FALSE)=1,VLOOKUP(AY14,NP,23,FALSE),-VLOOKUP(AY14,NP,23,FALSE))),IF(VLOOKUP(AY14,NP,24,FALSE)="","",CONCATENATE(" / ",IF(VLOOKUP(AY14,NP,12,FALSE)=1,VLOOKUP(AY14,NP,24,FALSE),-VLOOKUP(AY14,NP,24,FALSE)))),IF(VLOOKUP(AY14,NP,25,FALSE)="","",CONCATENATE(" / ",IF(VLOOKUP(AY14,NP,12,FALSE)=1,VLOOKUP(AY14,NP,25,FALSE),-VLOOKUP(AY14,NP,25,FALSE)))),IF(VLOOKUP(AY14,NP,26,FALSE)="","",CONCATENATE(" / ",IF(VLOOKUP(AY14,NP,12,FALSE)=1,VLOOKUP(AY14,NP,26,FALSE),-VLOOKUP(AY14,NP,26,FALSE)))),IF(VLOOKUP(AY14,NP,27,FALSE)="","",CONCATENATE(" / ",IF(VLOOKUP(AY14,NP,12,FALSE)=1,VLOOKUP(AY14,NP,27,FALSE),-VLOOKUP(AY14,NP,27,FALSE)))),IF(VLOOKUP(AY14,NP,28)="","",CONCATENATE(" / ",IF(VLOOKUP(AY14,NP,12)=1,VLOOKUP(AY14,NP,28),-VLOOKUP(AY14,NP,28)))),IF(VLOOKUP(AY14,NP,29)="","",CONCATENATE(" / ",IF(VLOOKUP(AY14,NP,12)=1,VLOOKUP(AY14,NP,29),-VLOOKUP(AY14,NP,29))))))</f>
      </c>
      <c r="BI16" s="54"/>
      <c r="BJ16" s="40"/>
      <c r="BK16" s="54"/>
      <c r="BL16" s="54"/>
      <c r="BM16" s="40"/>
      <c r="BN16" s="54"/>
      <c r="BO16" s="55"/>
    </row>
    <row r="17" ht="12" customHeight="1">
      <c r="I17" s="170"/>
      <c r="Q17" s="170"/>
      <c r="Z17" s="50" t="str">
        <f>IF(AG17="","",IF(VLOOKUP(AI17,NP,12,FALSE)=0,CONCATENATE(VLOOKUP(AI17,NP,5,FALSE),"  ",VLOOKUP(AI17,NP,6,FALSE)),IF(VLOOKUP(AI17,NP,22,FALSE)=0,CONCATENATE(VLOOKUP(AI17,NP,15,FALSE),"  ",VLOOKUP(AI17,NP,16,FALSE)),"")))</f>
      </c>
      <c r="AA17" s="50"/>
      <c r="AB17" s="51"/>
      <c r="AC17" s="50"/>
      <c r="AD17" s="50"/>
      <c r="AE17" s="51"/>
      <c r="AF17" s="50"/>
      <c r="AG17" s="172" t="str">
        <f>IF(AND(VLOOKUP(AI17,NP,12,FALSE)=0,VLOOKUP(AI17,NP,22,FALSE)=0),"",IF(VLOOKUP(AI17,NP,12,FALSE)=0,VLOOKUP(AI17,NP,4,FALSE),IF(VLOOKUP(AI17,NP,22,FALSE)=0,VLOOKUP(AI17,NP,14,FALSE),"")))</f>
      </c>
      <c r="AH17" s="48"/>
      <c r="AI17" s="75">
        <v>2</v>
      </c>
      <c r="AJ17" s="66" t="s">
        <v>130</v>
      </c>
      <c r="AK17" s="66"/>
      <c r="AL17" s="67" t="str">
        <f>IF(VLOOKUP(AI17,NP,32,FALSE)="","",IF(VLOOKUP(AI17,NP,32,FALSE)=0,"",VLOOKUP(AI17,NP,32,FALSE)))</f>
      </c>
      <c r="AM17" s="68" t="str">
        <f>IF(VLOOKUP(AI17,NP,33,FALSE)="","",IF(VLOOKUP(AI17,NP,34,FALSE)=2,"",VLOOKUP(AI17,NP,34,FALSE)))</f>
      </c>
      <c r="AN17" s="68"/>
      <c r="AO17" s="69" t="str">
        <f>IF(VLOOKUP(AI17,NP,33,FALSE)="","",IF(VLOOKUP(AI17,NP,33,FALSE)=0,"",VLOOKUP(AI17,NP,33,FALSE)))</f>
      </c>
      <c r="AP17" s="70"/>
      <c r="AQ17" s="71" t="str">
        <f>IF(VLOOKUP(AQ20,NP,4,FALSE)=0,"",VLOOKUP(AQ20,NP,4,FALSE))</f>
      </c>
      <c r="AR17" s="50" t="str">
        <f>IF(AQ17="","",CONCATENATE(VLOOKUP(AQ20,NP,5,FALSE),"  ",VLOOKUP(AQ20,NP,6,FALSE)))</f>
      </c>
      <c r="AS17" s="50"/>
      <c r="AT17" s="51"/>
      <c r="AU17" s="50"/>
      <c r="AV17" s="50"/>
      <c r="AW17" s="51"/>
      <c r="AX17" s="50"/>
      <c r="BF17" s="62"/>
      <c r="BG17" s="55"/>
      <c r="BN17" s="62"/>
      <c r="BO17" s="55"/>
    </row>
    <row r="18" ht="12" customHeight="1">
      <c r="I18" s="170"/>
      <c r="P18" s="47"/>
      <c r="Q18" s="170"/>
      <c r="Y18" s="170"/>
      <c r="Z18" s="76" t="str">
        <f>IF(AG17="","",IF(VLOOKUP(AI17,NP,12,FALSE)=0,CONCATENATE(VLOOKUP(AI17,NP,8,FALSE)," pts - ",VLOOKUP(AI17,NP,11,FALSE)),IF(VLOOKUP(AI17,NP,22,FALSE)=0,CONCATENATE(VLOOKUP(AI17,NP,18,FALSE)," pts - ",VLOOKUP(AI17,NP,21,FALSE)),"")))</f>
      </c>
      <c r="AA18" s="76"/>
      <c r="AB18" s="77"/>
      <c r="AC18" s="76"/>
      <c r="AD18" s="76"/>
      <c r="AE18" s="77"/>
      <c r="AF18" s="76"/>
      <c r="AG18" s="174"/>
      <c r="AH18" s="48"/>
      <c r="AI18" s="3"/>
      <c r="AJ18" s="1"/>
      <c r="AK18" s="1"/>
      <c r="AL18" s="19"/>
      <c r="AM18" s="1"/>
      <c r="AN18" s="1"/>
      <c r="AO18" s="19"/>
      <c r="AP18" s="6"/>
      <c r="AQ18" s="73"/>
      <c r="AR18" s="54" t="str">
        <f>IF(AQ17="","",CONCATENATE(VLOOKUP(AQ20,NP,8,FALSE)," pts - ",VLOOKUP(AQ20,NP,11,FALSE)))</f>
      </c>
      <c r="AS18" s="54"/>
      <c r="AT18" s="40"/>
      <c r="AU18" s="54"/>
      <c r="AV18" s="54"/>
      <c r="AW18" s="40"/>
      <c r="AX18" s="54"/>
      <c r="AY18" s="55"/>
      <c r="BF18" s="62"/>
      <c r="BG18" s="55"/>
      <c r="BN18" s="62"/>
      <c r="BO18" s="55"/>
    </row>
    <row r="19" ht="12" customHeight="1">
      <c r="I19" s="170"/>
      <c r="P19" s="47"/>
      <c r="Q19" s="170"/>
      <c r="Y19" s="170"/>
      <c r="AG19" s="170"/>
      <c r="AH19" s="192">
        <v>6</v>
      </c>
      <c r="AI19" s="49" t="str">
        <f>IF(VLOOKUP(AI17,NP,14,FALSE)=0,"",VLOOKUP(AI17,NP,14,FALSE))</f>
      </c>
      <c r="AJ19" s="50" t="str">
        <f>IF(AI19="","",CONCATENATE(VLOOKUP(AI17,NP,15,FALSE),"  ",VLOOKUP(AI17,NP,16,FALSE)))</f>
      </c>
      <c r="AK19" s="2"/>
      <c r="AL19" s="20"/>
      <c r="AM19" s="2"/>
      <c r="AN19" s="2"/>
      <c r="AO19" s="20"/>
      <c r="AP19" s="78"/>
      <c r="AQ19" s="74"/>
      <c r="AR19" s="54" t="str">
        <f>IF(AQ17="","",CONCATENATE(IF(VLOOKUP(AI17,NP,23,FALSE)="","",IF(VLOOKUP(AI17,NP,12,FALSE)=1,VLOOKUP(AI17,NP,23,FALSE),-VLOOKUP(AI17,NP,23,FALSE))),IF(VLOOKUP(AI17,NP,24,FALSE)="","",CONCATENATE(" / ",IF(VLOOKUP(AI17,NP,12,FALSE)=1,VLOOKUP(AI17,NP,24,FALSE),-VLOOKUP(AI17,NP,24,FALSE)))),IF(VLOOKUP(AI17,NP,25,FALSE)="","",CONCATENATE(" / ",IF(VLOOKUP(AI17,NP,12,FALSE)=1,VLOOKUP(AI17,NP,25,FALSE),-VLOOKUP(AI17,NP,25,FALSE)))),IF(VLOOKUP(AI17,NP,26,FALSE)="","",CONCATENATE(" / ",IF(VLOOKUP(AI17,NP,12,FALSE)=1,VLOOKUP(AI17,NP,26,FALSE),-VLOOKUP(AI17,NP,26,FALSE)))),IF(VLOOKUP(AI17,NP,27,FALSE)="","",CONCATENATE(" / ",IF(VLOOKUP(AI17,NP,12,FALSE)=1,VLOOKUP(AI17,NP,27,FALSE),-VLOOKUP(AI17,NP,27,FALSE)))),IF(VLOOKUP(AI17,NP,28)="","",CONCATENATE(" / ",IF(VLOOKUP(AI17,NP,12)=1,VLOOKUP(AI17,NP,28),-VLOOKUP(AI17,NP,28)))),IF(VLOOKUP(AI17,NP,29)="","",CONCATENATE(" / ",IF(VLOOKUP(AI17,NP,12)=1,VLOOKUP(AI17,NP,29),-VLOOKUP(AI17,NP,29))))))</f>
      </c>
      <c r="AS19" s="54"/>
      <c r="AT19" s="40"/>
      <c r="AU19" s="54"/>
      <c r="AV19" s="54"/>
      <c r="AW19" s="40"/>
      <c r="AX19" s="54"/>
      <c r="AY19" s="55"/>
      <c r="AZ19" s="42"/>
      <c r="BA19" s="42"/>
      <c r="BB19" s="43"/>
      <c r="BC19" s="42"/>
      <c r="BD19" s="42"/>
      <c r="BE19" s="43"/>
      <c r="BF19" s="62"/>
      <c r="BG19" s="55"/>
      <c r="BN19" s="62"/>
      <c r="BO19" s="55"/>
    </row>
    <row r="20" ht="12" customHeight="1">
      <c r="I20" s="170"/>
      <c r="P20" s="47"/>
      <c r="Q20" s="170"/>
      <c r="R20" s="50" t="str">
        <f>IF(Y20="","",CONCATENATE(VLOOKUP(Y14,NP,15,FALSE),"  ",VLOOKUP(Y14,NP,16,FALSE)))</f>
      </c>
      <c r="S20" s="50"/>
      <c r="T20" s="51"/>
      <c r="U20" s="50"/>
      <c r="V20" s="50"/>
      <c r="W20" s="51"/>
      <c r="X20" s="50"/>
      <c r="Y20" s="172" t="str">
        <f>IF(VLOOKUP(Y14,NP,14,FALSE)=0,"",VLOOKUP(Y14,NP,14,FALSE))</f>
      </c>
      <c r="Z20" s="66" t="s">
        <v>130</v>
      </c>
      <c r="AA20" s="66"/>
      <c r="AB20" s="67" t="str">
        <f>IF(VLOOKUP(AG20,NP,32,FALSE)="","",IF(VLOOKUP(AG20,NP,32,FALSE)=0,"",VLOOKUP(AG20,NP,32,FALSE)))</f>
      </c>
      <c r="AC20" s="68" t="str">
        <f>IF(VLOOKUP(AG20,NP,33,FALSE)="","",IF(VLOOKUP(AG20,NP,34,FALSE)=2,"",VLOOKUP(AG20,NP,34,FALSE)))</f>
      </c>
      <c r="AD20" s="68"/>
      <c r="AE20" s="69" t="str">
        <f>IF(VLOOKUP(AG20,NP,33,FALSE)="","",IF(VLOOKUP(AG20,NP,33,FALSE)=0,"",VLOOKUP(AG20,NP,33,FALSE)))</f>
      </c>
      <c r="AF20" s="70"/>
      <c r="AG20" s="157">
        <v>18</v>
      </c>
      <c r="AH20" s="48"/>
      <c r="AI20" s="184" t="str">
        <f>IF(OR(AI19="",VLOOKUP(AI17,NP,20,FALSE)=0),"",IF(LEN(VLOOKUP(AI17,NP,20,FALSE))=7,VLOOKUP(AI17,NP,20,FALSE),VLOOKUP(AI17,NP,20,FALSE)))</f>
      </c>
      <c r="AJ20" s="76" t="str">
        <f>IF(AI19="","",CONCATENATE(VLOOKUP(AI17,NP,18,FALSE)," pts - ",VLOOKUP(AI17,NP,21,FALSE)))</f>
      </c>
      <c r="AK20" s="76"/>
      <c r="AL20" s="77"/>
      <c r="AM20" s="76"/>
      <c r="AN20" s="76"/>
      <c r="AO20" s="77"/>
      <c r="AP20" s="76"/>
      <c r="AQ20" s="65">
        <v>6</v>
      </c>
      <c r="AR20" s="66" t="s">
        <v>130</v>
      </c>
      <c r="AS20" s="66"/>
      <c r="AT20" s="67" t="str">
        <f>IF(VLOOKUP(AQ20,NP,32,FALSE)="","",IF(VLOOKUP(AQ20,NP,32,FALSE)=0,"",VLOOKUP(AQ20,NP,32,FALSE)))</f>
      </c>
      <c r="AU20" s="68" t="str">
        <f>IF(VLOOKUP(AQ20,NP,33,FALSE)="","",IF(VLOOKUP(AQ20,NP,34,FALSE)=2,"",VLOOKUP(AQ20,NP,34,FALSE)))</f>
      </c>
      <c r="AV20" s="68"/>
      <c r="AW20" s="69" t="str">
        <f>IF(VLOOKUP(AQ20,NP,33,FALSE)="","",IF(VLOOKUP(AQ20,NP,33,FALSE)=0,"",VLOOKUP(AQ20,NP,33,FALSE)))</f>
      </c>
      <c r="AX20" s="70"/>
      <c r="AY20" s="71" t="str">
        <f>IF(VLOOKUP(AY14,NP,14,FALSE)=0,"",VLOOKUP(AY14,NP,14,FALSE))</f>
      </c>
      <c r="AZ20" s="50" t="str">
        <f>IF(AY20="","",CONCATENATE(VLOOKUP(AY14,NP,15,FALSE),"  ",VLOOKUP(AY14,NP,16,FALSE)))</f>
      </c>
      <c r="BA20" s="50"/>
      <c r="BB20" s="51"/>
      <c r="BC20" s="50"/>
      <c r="BD20" s="50"/>
      <c r="BE20" s="51"/>
      <c r="BF20" s="50"/>
      <c r="BG20" s="55"/>
      <c r="BN20" s="62"/>
      <c r="BO20" s="55"/>
    </row>
    <row r="21" ht="12" customHeight="1">
      <c r="I21" s="170"/>
      <c r="P21" s="47"/>
      <c r="R21" s="76" t="str">
        <f>IF(Y20="","",CONCATENATE(VLOOKUP(Y14,NP,18,FALSE)," pts - ",VLOOKUP(Y14,NP,21,FALSE)))</f>
      </c>
      <c r="S21" s="76"/>
      <c r="T21" s="77"/>
      <c r="U21" s="76"/>
      <c r="V21" s="76"/>
      <c r="W21" s="77"/>
      <c r="X21" s="54"/>
      <c r="Y21" s="171">
        <v>6</v>
      </c>
      <c r="AH21" s="48"/>
      <c r="AI21" s="56"/>
      <c r="AJ21" s="57"/>
      <c r="AK21" s="57"/>
      <c r="AL21" s="58"/>
      <c r="AM21" s="57"/>
      <c r="AN21" s="57"/>
      <c r="AO21" s="58"/>
      <c r="AP21" s="44"/>
      <c r="AQ21" s="59"/>
      <c r="AR21" s="53"/>
      <c r="AS21" s="53"/>
      <c r="AT21" s="82"/>
      <c r="AU21" s="53"/>
      <c r="AV21" s="53"/>
      <c r="AW21" s="82"/>
      <c r="AX21" s="62"/>
      <c r="AY21" s="175">
        <v>8</v>
      </c>
      <c r="AZ21" s="76" t="str">
        <f>IF(AY20="","",CONCATENATE(VLOOKUP(AY14,NP,18,FALSE)," pts - ",VLOOKUP(AY14,NP,21,FALSE)))</f>
      </c>
      <c r="BA21" s="76"/>
      <c r="BB21" s="77"/>
      <c r="BC21" s="76"/>
      <c r="BD21" s="76"/>
      <c r="BE21" s="77"/>
      <c r="BF21" s="76"/>
      <c r="BG21" s="59"/>
      <c r="BH21" s="53"/>
      <c r="BI21" s="53"/>
      <c r="BJ21" s="82"/>
      <c r="BK21" s="53"/>
      <c r="BL21" s="53"/>
      <c r="BM21" s="82"/>
      <c r="BN21" s="44"/>
      <c r="BO21" s="55"/>
    </row>
    <row r="22" ht="12" customHeight="1">
      <c r="I22" s="170"/>
      <c r="P22" s="47"/>
      <c r="R22" s="54" t="str">
        <f>IF(Y20="","",CONCATENATE(IF(VLOOKUP(AG20,NP,23,FALSE)="","",IF(VLOOKUP(AG20,NP,12,FALSE)=1,VLOOKUP(AG20,NP,23,FALSE),-VLOOKUP(AG20,NP,23,FALSE))),IF(VLOOKUP(AG20,NP,24,FALSE)="","",CONCATENATE(" / ",IF(VLOOKUP(AG20,NP,12,FALSE)=1,VLOOKUP(AG20,NP,24,FALSE),-VLOOKUP(AG20,NP,24,FALSE)))),IF(VLOOKUP(AG20,NP,25,FALSE)="","",CONCATENATE(" / ",IF(VLOOKUP(AG20,NP,12,FALSE)=1,VLOOKUP(AG20,NP,25,FALSE),-VLOOKUP(AG20,NP,25,FALSE)))),IF(VLOOKUP(AG20,NP,26,FALSE)="","",CONCATENATE(" / ",IF(VLOOKUP(AG20,NP,12,FALSE)=1,VLOOKUP(AG20,NP,26,FALSE),-VLOOKUP(AG20,NP,26,FALSE)))),IF(VLOOKUP(AG20,NP,27,FALSE)="","",CONCATENATE(" / ",IF(VLOOKUP(AG20,NP,12,FALSE)=1,VLOOKUP(AG20,NP,27,FALSE),-VLOOKUP(AG20,NP,27,FALSE)))),IF(VLOOKUP(AG20,NP,28)="","",CONCATENATE(" / ",IF(VLOOKUP(AG20,NP,12)=1,VLOOKUP(AG20,NP,28),-VLOOKUP(AG20,NP,28)))),IF(VLOOKUP(AG20,NP,29)="","",CONCATENATE(" / ",IF(VLOOKUP(AG20,NP,12)=1,VLOOKUP(AG20,NP,29),-VLOOKUP(AG20,NP,29))))))</f>
      </c>
      <c r="S22" s="54"/>
      <c r="T22" s="40"/>
      <c r="U22" s="54"/>
      <c r="V22" s="54"/>
      <c r="W22" s="40"/>
      <c r="X22" s="54"/>
      <c r="Y22" s="170"/>
      <c r="AH22" s="48"/>
      <c r="AI22" s="56"/>
      <c r="AJ22" s="57"/>
      <c r="AK22" s="45"/>
      <c r="AL22" s="46"/>
      <c r="AM22" s="45"/>
      <c r="AN22" s="45"/>
      <c r="AO22" s="46"/>
      <c r="AP22" s="47"/>
      <c r="AQ22" s="59"/>
      <c r="AR22" s="53"/>
      <c r="AS22" s="53"/>
      <c r="AT22" s="82"/>
      <c r="AU22" s="53"/>
      <c r="AV22" s="53"/>
      <c r="AW22" s="82"/>
      <c r="AX22" s="62"/>
      <c r="AY22" s="74"/>
      <c r="AZ22" s="54" t="str">
        <f>IF(AY20="","",CONCATENATE(IF(VLOOKUP(AQ20,NP,23,FALSE)="","",IF(VLOOKUP(AQ20,NP,12,FALSE)=1,VLOOKUP(AQ20,NP,23,FALSE),-VLOOKUP(AQ20,NP,23,FALSE))),IF(VLOOKUP(AQ20,NP,24,FALSE)="","",CONCATENATE(" / ",IF(VLOOKUP(AQ20,NP,12,FALSE)=1,VLOOKUP(AQ20,NP,24,FALSE),-VLOOKUP(AQ20,NP,24,FALSE)))),IF(VLOOKUP(AQ20,NP,25,FALSE)="","",CONCATENATE(" / ",IF(VLOOKUP(AQ20,NP,12,FALSE)=1,VLOOKUP(AQ20,NP,25,FALSE),-VLOOKUP(AQ20,NP,25,FALSE)))),IF(VLOOKUP(AQ20,NP,26,FALSE)="","",CONCATENATE(" / ",IF(VLOOKUP(AQ20,NP,12,FALSE)=1,VLOOKUP(AQ20,NP,26,FALSE),-VLOOKUP(AQ20,NP,26,FALSE)))),IF(VLOOKUP(AQ20,NP,27,FALSE)="","",CONCATENATE(" / ",IF(VLOOKUP(AQ20,NP,12,FALSE)=1,VLOOKUP(AQ20,NP,27,FALSE),-VLOOKUP(AQ20,NP,27,FALSE)))),IF(VLOOKUP(AQ20,NP,28)="","",CONCATENATE(" / ",IF(VLOOKUP(AQ20,NP,12)=1,VLOOKUP(AQ20,NP,28),-VLOOKUP(AQ20,NP,28)))),IF(VLOOKUP(AQ20,NP,29)="","",CONCATENATE(" / ",IF(VLOOKUP(AQ20,NP,12)=1,VLOOKUP(AQ20,NP,29),-VLOOKUP(AQ20,NP,29))))))</f>
      </c>
      <c r="BA22" s="54"/>
      <c r="BB22" s="40"/>
      <c r="BC22" s="54"/>
      <c r="BD22" s="54"/>
      <c r="BE22" s="40"/>
      <c r="BF22" s="54"/>
      <c r="BO22" s="55"/>
    </row>
    <row r="23" ht="12" customHeight="1">
      <c r="I23" s="170"/>
      <c r="P23" s="47"/>
      <c r="Y23" s="170"/>
      <c r="Z23" s="50" t="str">
        <f>IF(AG23="","",CONCATENATE(VLOOKUP(AG20,NP,15,FALSE),"  ",VLOOKUP(AG20,NP,16,FALSE)))</f>
      </c>
      <c r="AA23" s="2"/>
      <c r="AB23" s="20"/>
      <c r="AC23" s="2"/>
      <c r="AD23" s="2"/>
      <c r="AE23" s="20"/>
      <c r="AF23" s="78"/>
      <c r="AG23" s="49" t="str">
        <f>IF(VLOOKUP(AG20,NP,14,FALSE)=0,"",VLOOKUP(AG20,NP,14,FALSE))</f>
      </c>
      <c r="AH23" s="190">
        <v>7</v>
      </c>
      <c r="AI23" s="56"/>
      <c r="AJ23" s="57"/>
      <c r="AK23" s="33"/>
      <c r="AM23" s="33"/>
      <c r="AN23" s="33"/>
      <c r="AP23" s="187">
        <v>8</v>
      </c>
      <c r="AQ23" s="49" t="str">
        <f>IF(VLOOKUP(AQ20,NP,14,FALSE)=0,"",VLOOKUP(AQ20,NP,14,FALSE))</f>
      </c>
      <c r="AR23" s="50" t="str">
        <f>IF(AQ23="","",CONCATENATE(VLOOKUP(AQ20,NP,15,FALSE),"  ",VLOOKUP(AQ20,NP,16,FALSE)))</f>
      </c>
      <c r="AS23" s="50"/>
      <c r="AT23" s="51"/>
      <c r="AU23" s="50"/>
      <c r="AV23" s="50"/>
      <c r="AW23" s="51"/>
      <c r="AX23" s="83"/>
      <c r="AY23" s="55"/>
      <c r="AZ23" s="84"/>
      <c r="BA23" s="84"/>
      <c r="BB23" s="37"/>
      <c r="BC23" s="84"/>
      <c r="BD23" s="84"/>
      <c r="BE23" s="37"/>
      <c r="BF23" s="85"/>
      <c r="BN23" s="62"/>
      <c r="BO23" s="55"/>
    </row>
    <row r="24" ht="12" customHeight="1">
      <c r="A24" s="87" t="s">
        <v>148</v>
      </c>
      <c r="B24" s="50" t="str">
        <f>IF(I24="","",IF(VLOOKUP(Q24,NP,12,FALSE)=1,CONCATENATE(VLOOKUP(Q24,NP,5,FALSE),"  ",VLOOKUP(Q24,NP,6,FALSE)),IF(VLOOKUP(Q24,NP,22,FALSE)=1,CONCATENATE(VLOOKUP(Q24,NP,15,FALSE),"  ",VLOOKUP(Q24,NP,16,FALSE)),"")))</f>
      </c>
      <c r="C24" s="50"/>
      <c r="D24" s="50"/>
      <c r="E24" s="50"/>
      <c r="F24" s="50"/>
      <c r="G24" s="50"/>
      <c r="H24" s="50"/>
      <c r="I24" s="172" t="str">
        <f>IF(VLOOKUP(Q24,NP,12,FALSE)=1,VLOOKUP(Q24,NP,4,FALSE),IF(VLOOKUP(Q24,NP,22,FALSE)=1,VLOOKUP(Q24,NP,14,FALSE),""))</f>
      </c>
      <c r="J24" s="66" t="s">
        <v>130</v>
      </c>
      <c r="K24" s="66"/>
      <c r="L24" s="67" t="str">
        <f>IF(VLOOKUP(Q24,NP,32,FALSE)="","",IF(VLOOKUP(Q24,NP,32,FALSE)=0,"",VLOOKUP(Q24,NP,32,FALSE)))</f>
      </c>
      <c r="M24" s="68" t="str">
        <f>IF(VLOOKUP(Q24,NP,33,FALSE)="","",IF(VLOOKUP(Q24,NP,34,FALSE)=2,"",VLOOKUP(Q24,NP,34,FALSE)))</f>
      </c>
      <c r="N24" s="68"/>
      <c r="O24" s="69" t="str">
        <f>IF(VLOOKUP(Q24,NP,33,FALSE)="","",IF(VLOOKUP(Q24,NP,33,FALSE)=0,"",VLOOKUP(Q24,NP,33,FALSE)))</f>
      </c>
      <c r="P24" s="70"/>
      <c r="Q24" s="80">
        <v>23</v>
      </c>
      <c r="Z24" s="76" t="str">
        <f>IF(AG23="","",CONCATENATE(VLOOKUP(AG20,NP,18,FALSE)," pts - ",VLOOKUP(AG20,NP,21,FALSE)))</f>
      </c>
      <c r="AA24" s="76"/>
      <c r="AB24" s="77"/>
      <c r="AC24" s="76"/>
      <c r="AD24" s="76"/>
      <c r="AE24" s="77"/>
      <c r="AF24" s="76"/>
      <c r="AG24" s="184" t="str">
        <f>IF(OR(AG23="",VLOOKUP(AG20,NP,20,FALSE)=0),"",IF(LEN(VLOOKUP(AG20,NP,20,FALSE))=7,VLOOKUP(AG20,NP,20,FALSE),VLOOKUP(AG20,NP,20,FALSE)))</f>
      </c>
      <c r="AH24" s="48"/>
      <c r="AI24" s="56"/>
      <c r="AJ24" s="57"/>
      <c r="AK24" s="44"/>
      <c r="AL24" s="52"/>
      <c r="AM24" s="44"/>
      <c r="AN24" s="44"/>
      <c r="AO24" s="52"/>
      <c r="AP24" s="47"/>
      <c r="AQ24" s="184" t="str">
        <f>IF(OR(AQ23="",VLOOKUP(AQ20,NP,20,FALSE)=0),"",IF(LEN(VLOOKUP(AQ20,NP,20,FALSE))=7,VLOOKUP(AQ20,NP,20,FALSE),VLOOKUP(AQ20,NP,20,FALSE)))</f>
      </c>
      <c r="AR24" s="54" t="str">
        <f>IF(AQ23="","",CONCATENATE(VLOOKUP(AQ20,NP,18,FALSE)," pts - ",VLOOKUP(AQ20,NP,21,FALSE)))</f>
      </c>
      <c r="AS24" s="54"/>
      <c r="AT24" s="40"/>
      <c r="AU24" s="54"/>
      <c r="AV24" s="54"/>
      <c r="AW24" s="40"/>
      <c r="AX24" s="54"/>
      <c r="AZ24" s="62"/>
      <c r="BA24" s="62"/>
      <c r="BB24" s="86"/>
      <c r="BC24" s="62"/>
      <c r="BD24" s="62"/>
      <c r="BE24" s="86"/>
      <c r="BF24" s="62"/>
      <c r="BN24" s="62"/>
      <c r="BO24" s="55"/>
    </row>
    <row r="25" ht="12" customHeight="1">
      <c r="B25" s="54" t="str">
        <f>IF(I24="","",IF(VLOOKUP(Q24,NP,12,FALSE)=1,CONCATENATE(VLOOKUP(Q24,NP,8,FALSE)," pts - ",VLOOKUP(Q24,NP,11,FALSE)),IF(VLOOKUP(Q24,NP,22,FALSE)=1,CONCATENATE(VLOOKUP(Q24,NP,18,FALSE)," pts - ",VLOOKUP(Q24,NP,21,FALSE)),"")))</f>
      </c>
      <c r="C25" s="54"/>
      <c r="D25" s="54"/>
      <c r="E25" s="54"/>
      <c r="F25" s="54"/>
      <c r="G25" s="54"/>
      <c r="H25" s="54"/>
      <c r="I25" s="174"/>
      <c r="Q25" s="47"/>
      <c r="AH25" s="48"/>
      <c r="AI25" s="56"/>
      <c r="AJ25" s="57"/>
      <c r="AK25" s="57"/>
      <c r="AL25" s="58"/>
      <c r="AM25" s="57"/>
      <c r="AN25" s="57"/>
      <c r="AO25" s="58"/>
      <c r="AP25" s="44"/>
      <c r="AQ25" s="44"/>
      <c r="AR25" s="44"/>
      <c r="AS25" s="44"/>
      <c r="AT25" s="52"/>
      <c r="AU25" s="44"/>
      <c r="AV25" s="44"/>
      <c r="AW25" s="52"/>
      <c r="AX25" s="47"/>
      <c r="AY25" s="47"/>
      <c r="AZ25" s="62"/>
      <c r="BA25" s="62"/>
      <c r="BB25" s="86"/>
      <c r="BC25" s="62"/>
      <c r="BD25" s="62"/>
      <c r="BE25" s="86"/>
      <c r="BN25" s="62"/>
      <c r="BO25" s="55"/>
    </row>
    <row r="26" ht="12" customHeight="1">
      <c r="B26" s="54" t="str">
        <f>IF(I24="","",CONCATENATE(IF(VLOOKUP(Q24,NP,23,FALSE)="","",IF(VLOOKUP(Q24,NP,12,FALSE)=1,VLOOKUP(Q24,NP,23,FALSE),-VLOOKUP(Q24,NP,23,FALSE))),IF(VLOOKUP(Q24,NP,24,FALSE)="","",CONCATENATE(" / ",IF(VLOOKUP(Q24,NP,12,FALSE)=1,VLOOKUP(Q24,NP,24,FALSE),-VLOOKUP(Q24,NP,24,FALSE)))),IF(VLOOKUP(Q24,NP,25,FALSE)="","",CONCATENATE(" / ",IF(VLOOKUP(Q24,NP,12,FALSE)=1,VLOOKUP(Q24,NP,25,FALSE),-VLOOKUP(Q24,NP,25,FALSE)))),IF(VLOOKUP(Q24,NP,26,FALSE)="","",CONCATENATE(" / ",IF(VLOOKUP(Q24,NP,12,FALSE)=1,VLOOKUP(Q24,NP,26,FALSE),-VLOOKUP(Q24,NP,26,FALSE)))),IF(VLOOKUP(Q24,NP,27,FALSE)="","",CONCATENATE(" / ",IF(VLOOKUP(Q24,NP,12,FALSE)=1,VLOOKUP(Q24,NP,27,FALSE),-VLOOKUP(Q24,NP,27,FALSE)))),IF(VLOOKUP(Q24,NP,28)="","",CONCATENATE(" / ",IF(VLOOKUP(Q24,NP,12)=1,VLOOKUP(Q24,NP,28),-VLOOKUP(Q24,NP,28)))),IF(VLOOKUP(Q24,NP,29)="","",CONCATENATE(" / ",IF(VLOOKUP(Q24,NP,12)=1,VLOOKUP(Q24,NP,29),-VLOOKUP(Q24,NP,29))))))</f>
      </c>
      <c r="C26" s="54"/>
      <c r="D26" s="54"/>
      <c r="E26" s="54"/>
      <c r="F26" s="54"/>
      <c r="G26" s="54"/>
      <c r="H26" s="54"/>
      <c r="I26" s="176"/>
      <c r="Q26" s="47"/>
      <c r="AH26" s="48"/>
      <c r="AI26" s="56"/>
      <c r="AJ26" s="57"/>
      <c r="AK26" s="42"/>
      <c r="AL26" s="43"/>
      <c r="AM26" s="42"/>
      <c r="AN26" s="42"/>
      <c r="AO26" s="43"/>
      <c r="AQ26" s="44"/>
      <c r="AR26" s="44"/>
      <c r="BG26" s="80">
        <v>11</v>
      </c>
      <c r="BH26" s="66" t="s">
        <v>130</v>
      </c>
      <c r="BI26" s="66"/>
      <c r="BJ26" s="67" t="str">
        <f>IF(VLOOKUP(BG26,NP,32,FALSE)="","",IF(VLOOKUP(BG26,NP,32,FALSE)=0,"",VLOOKUP(BG26,NP,32,FALSE)))</f>
      </c>
      <c r="BK26" s="68" t="str">
        <f>IF(VLOOKUP(BG26,NP,33,FALSE)="","",IF(VLOOKUP(BG26,NP,34,FALSE)=2,"",VLOOKUP(BG26,NP,34,FALSE)))</f>
      </c>
      <c r="BL26" s="68"/>
      <c r="BM26" s="69" t="str">
        <f>IF(VLOOKUP(BG26,NP,33,FALSE)="","",IF(VLOOKUP(BG26,NP,33,FALSE)=0,"",VLOOKUP(BG26,NP,33,FALSE)))</f>
      </c>
      <c r="BN26" s="70"/>
      <c r="BO26" s="71" t="str">
        <f>IF(VLOOKUP(BG26,NP,12,FALSE)=1,VLOOKUP(BG26,NP,4,FALSE),IF(VLOOKUP(BG26,NP,22,FALSE)=1,VLOOKUP(BG26,NP,14,FALSE),""))</f>
      </c>
      <c r="BP26" s="50" t="str">
        <f>IF(BO26="","",IF(VLOOKUP(BG26,NP,12,FALSE)=1,CONCATENATE(VLOOKUP(BG26,NP,5,FALSE),"  ",VLOOKUP(BG26,NP,6,FALSE)),IF(VLOOKUP(BG26,NP,22,FALSE)=1,CONCATENATE(VLOOKUP(BG26,NP,15,FALSE),"  ",VLOOKUP(BG26,NP,16,FALSE)),"")))</f>
      </c>
      <c r="BQ26" s="50"/>
      <c r="BR26" s="50"/>
      <c r="BS26" s="50"/>
      <c r="BT26" s="50"/>
      <c r="BU26" s="50"/>
      <c r="BV26" s="50"/>
      <c r="BW26" s="87" t="s">
        <v>131</v>
      </c>
    </row>
    <row r="27" ht="12" customHeight="1">
      <c r="H27" s="59"/>
      <c r="I27" s="170"/>
      <c r="O27" s="86"/>
      <c r="P27" s="47"/>
      <c r="AH27" s="48"/>
      <c r="AI27" s="56"/>
      <c r="AJ27" s="57"/>
      <c r="AK27" s="57"/>
      <c r="AL27" s="58"/>
      <c r="AM27" s="57"/>
      <c r="AN27" s="57"/>
      <c r="AO27" s="58"/>
      <c r="AP27" s="44"/>
      <c r="BN27" s="62"/>
      <c r="BO27" s="73"/>
      <c r="BP27" s="54" t="str">
        <f>IF(BO26="","",IF(VLOOKUP(BG26,NP,12,FALSE)=1,CONCATENATE(VLOOKUP(BG26,NP,8,FALSE)," pts - ",VLOOKUP(BG26,NP,11,FALSE)),IF(VLOOKUP(BG26,NP,22,FALSE)=1,CONCATENATE(VLOOKUP(BG26,NP,18,FALSE)," pts - ",VLOOKUP(BG26,NP,21,FALSE)),"")))</f>
      </c>
      <c r="BQ27" s="54"/>
      <c r="BR27" s="54"/>
      <c r="BS27" s="54"/>
      <c r="BT27" s="54"/>
      <c r="BU27" s="54"/>
      <c r="BV27" s="54"/>
    </row>
    <row r="28" ht="12" customHeight="1">
      <c r="H28" s="59"/>
      <c r="I28" s="170"/>
      <c r="O28" s="86"/>
      <c r="P28" s="47"/>
      <c r="AH28" s="48"/>
      <c r="AI28" s="56"/>
      <c r="AJ28" s="57"/>
      <c r="AK28" s="45"/>
      <c r="AL28" s="46"/>
      <c r="AM28" s="45"/>
      <c r="AN28" s="45"/>
      <c r="AO28" s="46"/>
      <c r="AP28" s="47"/>
      <c r="BN28" s="62"/>
      <c r="BO28" s="74"/>
      <c r="BP28" s="54" t="str">
        <f>IF(BO26="","",CONCATENATE(IF(VLOOKUP(BG26,NP,23,FALSE)="","",IF(VLOOKUP(BG26,NP,12,FALSE)=1,VLOOKUP(BG26,NP,23,FALSE),-VLOOKUP(BG26,NP,23,FALSE))),IF(VLOOKUP(BG26,NP,24,FALSE)="","",CONCATENATE(" / ",IF(VLOOKUP(BG26,NP,12,FALSE)=1,VLOOKUP(BG26,NP,24,FALSE),-VLOOKUP(BG26,NP,24,FALSE)))),IF(VLOOKUP(BG26,NP,25,FALSE)="","",CONCATENATE(" / ",IF(VLOOKUP(BG26,NP,12,FALSE)=1,VLOOKUP(BG26,NP,25,FALSE),-VLOOKUP(BG26,NP,25,FALSE)))),IF(VLOOKUP(BG26,NP,26,FALSE)="","",CONCATENATE(" / ",IF(VLOOKUP(BG26,NP,12,FALSE)=1,VLOOKUP(BG26,NP,26,FALSE),-VLOOKUP(BG26,NP,26,FALSE)))),IF(VLOOKUP(BG26,NP,27,FALSE)="","",CONCATENATE(" / ",IF(VLOOKUP(BG26,NP,12,FALSE)=1,VLOOKUP(BG26,NP,27,FALSE),-VLOOKUP(BG26,NP,27,FALSE)))),IF(VLOOKUP(BG26,NP,28)="","",CONCATENATE(" / ",IF(VLOOKUP(BG26,NP,12)=1,VLOOKUP(BG26,NP,28),-VLOOKUP(BG26,NP,28)))),IF(VLOOKUP(BG26,NP,29)="","",CONCATENATE(" / ",IF(VLOOKUP(BG26,NP,12)=1,VLOOKUP(BG26,NP,29),-VLOOKUP(BG26,NP,29))))))</f>
      </c>
      <c r="BQ28" s="54"/>
      <c r="BR28" s="54"/>
      <c r="BS28" s="54"/>
      <c r="BT28" s="54"/>
      <c r="BU28" s="54"/>
      <c r="BV28" s="54"/>
    </row>
    <row r="29" ht="12" customHeight="1">
      <c r="B29" s="42"/>
      <c r="C29" s="42"/>
      <c r="D29" s="42"/>
      <c r="E29" s="42"/>
      <c r="F29" s="42"/>
      <c r="H29" s="59"/>
      <c r="I29" s="170"/>
      <c r="O29" s="86"/>
      <c r="P29" s="47"/>
      <c r="Z29" s="50" t="str">
        <f>IF(AG29="","",CONCATENATE(VLOOKUP(AG32,NP,5,FALSE),"  ",VLOOKUP(AG32,NP,6,FALSE)))</f>
      </c>
      <c r="AA29" s="50"/>
      <c r="AB29" s="51"/>
      <c r="AC29" s="50"/>
      <c r="AD29" s="50"/>
      <c r="AE29" s="51"/>
      <c r="AF29" s="50"/>
      <c r="AG29" s="49" t="str">
        <f>IF(VLOOKUP(AG32,NP,4,FALSE)=0,"",VLOOKUP(AG32,NP,4,FALSE))</f>
      </c>
      <c r="AH29" s="190">
        <v>10</v>
      </c>
      <c r="AI29" s="56"/>
      <c r="AJ29" s="57"/>
      <c r="AK29" s="33"/>
      <c r="AM29" s="33"/>
      <c r="AN29" s="33"/>
      <c r="AP29" s="187">
        <v>9</v>
      </c>
      <c r="AQ29" s="49" t="str">
        <f>IF(VLOOKUP(AQ32,NP,4,FALSE)=0,"",VLOOKUP(AQ32,NP,4,FALSE))</f>
      </c>
      <c r="AR29" s="50" t="str">
        <f>IF(AQ29="","",CONCATENATE(VLOOKUP(AQ32,NP,5,FALSE),"  ",VLOOKUP(AQ32,NP,6,FALSE)))</f>
      </c>
      <c r="AS29" s="50"/>
      <c r="AT29" s="51"/>
      <c r="AU29" s="50"/>
      <c r="AV29" s="50"/>
      <c r="AW29" s="51"/>
      <c r="AX29" s="50"/>
      <c r="BN29" s="62"/>
      <c r="BO29" s="55"/>
    </row>
    <row r="30" ht="12" customHeight="1">
      <c r="H30" s="59"/>
      <c r="I30" s="170"/>
      <c r="O30" s="86"/>
      <c r="P30" s="47"/>
      <c r="Y30" s="170"/>
      <c r="Z30" s="76" t="str">
        <f>IF(AG29="","",CONCATENATE(VLOOKUP(AG32,NP,8,FALSE)," pts - ",VLOOKUP(AG32,NP,11,FALSE)))</f>
      </c>
      <c r="AA30" s="76"/>
      <c r="AB30" s="77"/>
      <c r="AC30" s="76"/>
      <c r="AD30" s="76"/>
      <c r="AE30" s="77"/>
      <c r="AF30" s="76"/>
      <c r="AG30" s="184" t="str">
        <f>IF(OR(AG29="",VLOOKUP(AG32,NP,10,FALSE)=0),"",IF(LEN(VLOOKUP(AG32,NP,10,FALSE))=7,VLOOKUP(AG32,NP,10,FALSE),VLOOKUP(AG32,NP,10,FALSE)))</f>
      </c>
      <c r="AH30" s="48"/>
      <c r="AI30" s="44"/>
      <c r="AJ30" s="44"/>
      <c r="AK30" s="44"/>
      <c r="AL30" s="52"/>
      <c r="AM30" s="44"/>
      <c r="AN30" s="44"/>
      <c r="AO30" s="52"/>
      <c r="AP30" s="47"/>
      <c r="AQ30" s="184" t="str">
        <f>IF(OR(AQ29="",VLOOKUP(AQ32,NP,10,FALSE)=0),"",IF(LEN(VLOOKUP(AQ32,NP,10,FALSE))=7,VLOOKUP(AQ32,NP,10,FALSE),VLOOKUP(AQ32,NP,10,FALSE)))</f>
      </c>
      <c r="AR30" s="54" t="str">
        <f>IF(AQ29="","",CONCATENATE(VLOOKUP(AQ32,NP,8,FALSE)," pts - ",VLOOKUP(AQ32,NP,11,FALSE)))</f>
      </c>
      <c r="AS30" s="54"/>
      <c r="AT30" s="40"/>
      <c r="AU30" s="54"/>
      <c r="AV30" s="54"/>
      <c r="AW30" s="40"/>
      <c r="AX30" s="54"/>
      <c r="AY30" s="55"/>
      <c r="BN30" s="62"/>
      <c r="BO30" s="55"/>
    </row>
    <row r="31" ht="12" customHeight="1">
      <c r="H31" s="59"/>
      <c r="I31" s="174"/>
      <c r="J31" s="53"/>
      <c r="K31" s="53"/>
      <c r="L31" s="82"/>
      <c r="M31" s="53"/>
      <c r="N31" s="53"/>
      <c r="O31" s="52"/>
      <c r="P31" s="47"/>
      <c r="Y31" s="171">
        <v>11</v>
      </c>
      <c r="AH31" s="48"/>
      <c r="AI31" s="56"/>
      <c r="AJ31" s="57"/>
      <c r="AK31" s="57"/>
      <c r="AL31" s="58"/>
      <c r="AM31" s="57"/>
      <c r="AN31" s="57"/>
      <c r="AO31" s="58"/>
      <c r="AP31" s="44"/>
      <c r="AQ31" s="59"/>
      <c r="AR31" s="60"/>
      <c r="AS31" s="60"/>
      <c r="AT31" s="61"/>
      <c r="AU31" s="60"/>
      <c r="AV31" s="60"/>
      <c r="AW31" s="61"/>
      <c r="AX31" s="62"/>
      <c r="AY31" s="63">
        <v>9</v>
      </c>
      <c r="BN31" s="62"/>
      <c r="BO31" s="55"/>
    </row>
    <row r="32" ht="12" customHeight="1">
      <c r="I32" s="170"/>
      <c r="P32" s="47"/>
      <c r="R32" s="50" t="str">
        <f>IF(Y32="","",CONCATENATE(VLOOKUP(Y38,NP,5,FALSE),"  ",VLOOKUP(Y38,NP,6,FALSE)))</f>
      </c>
      <c r="S32" s="50"/>
      <c r="T32" s="51"/>
      <c r="U32" s="50"/>
      <c r="V32" s="50"/>
      <c r="W32" s="51"/>
      <c r="X32" s="50"/>
      <c r="Y32" s="172" t="str">
        <f>IF(VLOOKUP(Y38,NP,4,FALSE)=0,"",VLOOKUP(Y38,NP,4,FALSE))</f>
      </c>
      <c r="Z32" s="66" t="s">
        <v>130</v>
      </c>
      <c r="AA32" s="66"/>
      <c r="AB32" s="67" t="str">
        <f>IF(VLOOKUP(AG32,NP,32,FALSE)="","",IF(VLOOKUP(AG32,NP,32,FALSE)=0,"",VLOOKUP(AG32,NP,32,FALSE)))</f>
      </c>
      <c r="AC32" s="68" t="str">
        <f>IF(VLOOKUP(AG32,NP,33,FALSE)="","",IF(VLOOKUP(AG32,NP,34,FALSE)=2,"",VLOOKUP(AG32,NP,34,FALSE)))</f>
      </c>
      <c r="AD32" s="68"/>
      <c r="AE32" s="69" t="str">
        <f>IF(VLOOKUP(AG32,NP,33,FALSE)="","",IF(VLOOKUP(AG32,NP,33,FALSE)=0,"",VLOOKUP(AG32,NP,33,FALSE)))</f>
      </c>
      <c r="AF32" s="70"/>
      <c r="AG32" s="157">
        <v>19</v>
      </c>
      <c r="AH32" s="48"/>
      <c r="AI32" s="64"/>
      <c r="AJ32" s="45"/>
      <c r="AK32" s="45"/>
      <c r="AL32" s="46"/>
      <c r="AM32" s="45"/>
      <c r="AN32" s="45"/>
      <c r="AO32" s="46"/>
      <c r="AP32" s="47"/>
      <c r="AQ32" s="65">
        <v>7</v>
      </c>
      <c r="AR32" s="66" t="s">
        <v>130</v>
      </c>
      <c r="AS32" s="66"/>
      <c r="AT32" s="67" t="str">
        <f>IF(VLOOKUP(AQ32,NP,32,FALSE)="","",IF(VLOOKUP(AQ32,NP,32,FALSE)=0,"",VLOOKUP(AQ32,NP,32,FALSE)))</f>
      </c>
      <c r="AU32" s="68" t="str">
        <f>IF(VLOOKUP(AQ32,NP,33,FALSE)="","",IF(VLOOKUP(AQ32,NP,34,FALSE)=2,"",VLOOKUP(AQ32,NP,34,FALSE)))</f>
      </c>
      <c r="AV32" s="68"/>
      <c r="AW32" s="69" t="str">
        <f>IF(VLOOKUP(AQ32,NP,33,FALSE)="","",IF(VLOOKUP(AQ32,NP,33,FALSE)=0,"",VLOOKUP(AQ32,NP,33,FALSE)))</f>
      </c>
      <c r="AX32" s="70"/>
      <c r="AY32" s="71" t="str">
        <f>IF(VLOOKUP(AY38,NP,4,FALSE)=0,"",VLOOKUP(AY38,NP,4,FALSE))</f>
      </c>
      <c r="AZ32" s="50" t="str">
        <f>IF(AY32="","",CONCATENATE(VLOOKUP(AY38,NP,5,FALSE),"  ",VLOOKUP(AY38,NP,6,FALSE)))</f>
      </c>
      <c r="BA32" s="50"/>
      <c r="BB32" s="51"/>
      <c r="BC32" s="50"/>
      <c r="BD32" s="50"/>
      <c r="BE32" s="51"/>
      <c r="BF32" s="50"/>
      <c r="BO32" s="55"/>
    </row>
    <row r="33" ht="12" customHeight="1">
      <c r="I33" s="170"/>
      <c r="Q33" s="170"/>
      <c r="R33" s="76" t="str">
        <f>IF(Y32="","",CONCATENATE(VLOOKUP(Y38,NP,8,FALSE)," pts - ",VLOOKUP(Y38,NP,11,FALSE)))</f>
      </c>
      <c r="S33" s="76"/>
      <c r="T33" s="77"/>
      <c r="U33" s="76"/>
      <c r="V33" s="76"/>
      <c r="W33" s="77"/>
      <c r="X33" s="54"/>
      <c r="Y33" s="170"/>
      <c r="AH33" s="191">
        <v>11</v>
      </c>
      <c r="AI33" s="49" t="str">
        <f>IF(VLOOKUP(AI35,NP,4,FALSE)=0,"",VLOOKUP(AI35,NP,4,FALSE))</f>
      </c>
      <c r="AJ33" s="50" t="str">
        <f>IF(AI33="","",CONCATENATE(VLOOKUP(AI35,NP,5,FALSE),"  ",VLOOKUP(AI35,NP,6,FALSE)))</f>
      </c>
      <c r="AK33" s="50"/>
      <c r="AL33" s="51"/>
      <c r="AM33" s="50"/>
      <c r="AN33" s="50"/>
      <c r="AO33" s="51"/>
      <c r="AP33" s="50"/>
      <c r="AQ33" s="3"/>
      <c r="AR33" s="4"/>
      <c r="AS33" s="4"/>
      <c r="AT33" s="23"/>
      <c r="AU33" s="4"/>
      <c r="AV33" s="4"/>
      <c r="AW33" s="23"/>
      <c r="AX33" s="72"/>
      <c r="AY33" s="73"/>
      <c r="AZ33" s="54" t="str">
        <f>IF(AY32="","",CONCATENATE(VLOOKUP(AY38,NP,8,FALSE)," pts - ",VLOOKUP(AY38,NP,11,FALSE)))</f>
      </c>
      <c r="BA33" s="54"/>
      <c r="BB33" s="40"/>
      <c r="BC33" s="54"/>
      <c r="BD33" s="54"/>
      <c r="BE33" s="40"/>
      <c r="BF33" s="54"/>
      <c r="BG33" s="55"/>
      <c r="BO33" s="55"/>
    </row>
    <row r="34" ht="12" customHeight="1">
      <c r="I34" s="170"/>
      <c r="P34" s="47"/>
      <c r="Q34" s="170"/>
      <c r="R34" s="54" t="str">
        <f>IF(Y32="","",CONCATENATE(IF(VLOOKUP(AG32,NP,23,FALSE)="","",IF(VLOOKUP(AG32,NP,12,FALSE)=1,VLOOKUP(AG32,NP,23,FALSE),-VLOOKUP(AG32,NP,23,FALSE))),IF(VLOOKUP(AG32,NP,24,FALSE)="","",CONCATENATE(" / ",IF(VLOOKUP(AG32,NP,12,FALSE)=1,VLOOKUP(AG32,NP,24,FALSE),-VLOOKUP(AG32,NP,24,FALSE)))),IF(VLOOKUP(AG32,NP,25,FALSE)="","",CONCATENATE(" / ",IF(VLOOKUP(AG32,NP,12,FALSE)=1,VLOOKUP(AG32,NP,25,FALSE),-VLOOKUP(AG32,NP,25,FALSE)))),IF(VLOOKUP(AG32,NP,26,FALSE)="","",CONCATENATE(" / ",IF(VLOOKUP(AG32,NP,12,FALSE)=1,VLOOKUP(AG32,NP,26,FALSE),-VLOOKUP(AG32,NP,26,FALSE)))),IF(VLOOKUP(AG32,NP,27,FALSE)="","",CONCATENATE(" / ",IF(VLOOKUP(AG32,NP,12,FALSE)=1,VLOOKUP(AG32,NP,27,FALSE),-VLOOKUP(AG32,NP,27,FALSE)))),IF(VLOOKUP(AG32,NP,28)="","",CONCATENATE(" / ",IF(VLOOKUP(AG32,NP,12)=1,VLOOKUP(AG32,NP,28),-VLOOKUP(AG32,NP,28)))),IF(VLOOKUP(AG32,NP,29)="","",CONCATENATE(" / ",IF(VLOOKUP(AG32,NP,12)=1,VLOOKUP(AG32,NP,29),-VLOOKUP(AG32,NP,29))))))</f>
      </c>
      <c r="S34" s="54"/>
      <c r="T34" s="40"/>
      <c r="U34" s="54"/>
      <c r="V34" s="54"/>
      <c r="W34" s="40"/>
      <c r="X34" s="54"/>
      <c r="Y34" s="170"/>
      <c r="AG34" s="173"/>
      <c r="AH34" s="48"/>
      <c r="AI34" s="184" t="str">
        <f>IF(OR(AI33="",VLOOKUP(AI35,NP,10,FALSE)=0),"",IF(LEN(VLOOKUP(AI35,NP,10,FALSE))=7,VLOOKUP(AI35,NP,10,FALSE),VLOOKUP(AI35,NP,10,FALSE)))</f>
      </c>
      <c r="AJ34" s="54" t="str">
        <f>IF(AI33="","",CONCATENATE(VLOOKUP(AI35,NP,8,FALSE)," pts - ",VLOOKUP(AI35,NP,11,FALSE)))</f>
      </c>
      <c r="AK34" s="54"/>
      <c r="AL34" s="40"/>
      <c r="AM34" s="54"/>
      <c r="AN34" s="54"/>
      <c r="AO34" s="40"/>
      <c r="AP34" s="54"/>
      <c r="AQ34" s="63">
        <v>12</v>
      </c>
      <c r="AR34" s="1"/>
      <c r="AS34" s="4"/>
      <c r="AT34" s="23"/>
      <c r="AU34" s="4"/>
      <c r="AV34" s="4"/>
      <c r="AW34" s="23"/>
      <c r="AX34" s="72"/>
      <c r="AY34" s="74"/>
      <c r="AZ34" s="54" t="str">
        <f>IF(AY32="","",CONCATENATE(IF(VLOOKUP(AQ32,NP,23,FALSE)="","",IF(VLOOKUP(AQ32,NP,12,FALSE)=1,VLOOKUP(AQ32,NP,23,FALSE),-VLOOKUP(AQ32,NP,23,FALSE))),IF(VLOOKUP(AQ32,NP,24,FALSE)="","",CONCATENATE(" / ",IF(VLOOKUP(AQ32,NP,12,FALSE)=1,VLOOKUP(AQ32,NP,24,FALSE),-VLOOKUP(AQ32,NP,24,FALSE)))),IF(VLOOKUP(AQ32,NP,25,FALSE)="","",CONCATENATE(" / ",IF(VLOOKUP(AQ32,NP,12,FALSE)=1,VLOOKUP(AQ32,NP,25,FALSE),-VLOOKUP(AQ32,NP,25,FALSE)))),IF(VLOOKUP(AQ32,NP,26,FALSE)="","",CONCATENATE(" / ",IF(VLOOKUP(AQ32,NP,12,FALSE)=1,VLOOKUP(AQ32,NP,26,FALSE),-VLOOKUP(AQ32,NP,26,FALSE)))),IF(VLOOKUP(AQ32,NP,27,FALSE)="","",CONCATENATE(" / ",IF(VLOOKUP(AQ32,NP,12,FALSE)=1,VLOOKUP(AQ32,NP,27,FALSE),-VLOOKUP(AQ32,NP,27,FALSE)))),IF(VLOOKUP(AQ32,NP,28)="","",CONCATENATE(" / ",IF(VLOOKUP(AQ32,NP,12)=1,VLOOKUP(AQ32,NP,28),-VLOOKUP(AQ32,NP,28)))),IF(VLOOKUP(AQ32,NP,29)="","",CONCATENATE(" / ",IF(VLOOKUP(AQ32,NP,12)=1,VLOOKUP(AQ32,NP,29),-VLOOKUP(AQ32,NP,29))))))</f>
      </c>
      <c r="BA34" s="54"/>
      <c r="BB34" s="40"/>
      <c r="BC34" s="54"/>
      <c r="BD34" s="54"/>
      <c r="BE34" s="40"/>
      <c r="BF34" s="54"/>
      <c r="BG34" s="55"/>
      <c r="BO34" s="55"/>
    </row>
    <row r="35" ht="12" customHeight="1">
      <c r="I35" s="170"/>
      <c r="Q35" s="170"/>
      <c r="Y35" s="170"/>
      <c r="Z35" s="50" t="str">
        <f>IF(AG35="","",IF(VLOOKUP(AI35,NP,12,FALSE)=0,CONCATENATE(VLOOKUP(AI35,NP,5,FALSE),"  ",VLOOKUP(AI35,NP,6,FALSE)),IF(VLOOKUP(AI35,NP,22,FALSE)=0,CONCATENATE(VLOOKUP(AI35,NP,15,FALSE),"  ",VLOOKUP(AI35,NP,16,FALSE)),"")))</f>
      </c>
      <c r="AA35" s="50"/>
      <c r="AB35" s="51"/>
      <c r="AC35" s="50"/>
      <c r="AD35" s="50"/>
      <c r="AE35" s="51"/>
      <c r="AF35" s="50"/>
      <c r="AG35" s="172" t="str">
        <f>IF(AND(VLOOKUP(AI35,NP,12,FALSE)=0,VLOOKUP(AI35,NP,22,FALSE)=0),"",IF(VLOOKUP(AI35,NP,12,FALSE)=0,VLOOKUP(AI35,NP,4,FALSE),IF(VLOOKUP(AI35,NP,22,FALSE)=0,VLOOKUP(AI35,NP,14,FALSE),"")))</f>
      </c>
      <c r="AH35" s="48"/>
      <c r="AI35" s="75">
        <v>3</v>
      </c>
      <c r="AJ35" s="66" t="s">
        <v>130</v>
      </c>
      <c r="AK35" s="66"/>
      <c r="AL35" s="67" t="str">
        <f>IF(VLOOKUP(AI35,NP,32,FALSE)="","",IF(VLOOKUP(AI35,NP,32,FALSE)=0,"",VLOOKUP(AI35,NP,32,FALSE)))</f>
      </c>
      <c r="AM35" s="68" t="str">
        <f>IF(VLOOKUP(AI35,NP,33,FALSE)="","",IF(VLOOKUP(AI35,NP,34,FALSE)=2,"",VLOOKUP(AI35,NP,34,FALSE)))</f>
      </c>
      <c r="AN35" s="68"/>
      <c r="AO35" s="69" t="str">
        <f>IF(VLOOKUP(AI35,NP,33,FALSE)="","",IF(VLOOKUP(AI35,NP,33,FALSE)=0,"",VLOOKUP(AI35,NP,33,FALSE)))</f>
      </c>
      <c r="AP35" s="70"/>
      <c r="AQ35" s="71" t="str">
        <f>IF(VLOOKUP(AQ32,NP,14,FALSE)=0,"",VLOOKUP(AQ32,NP,14,FALSE))</f>
      </c>
      <c r="AR35" s="50" t="str">
        <f>IF(AQ35="","",CONCATENATE(VLOOKUP(AQ32,NP,15,FALSE),"  ",VLOOKUP(AQ32,NP,16,FALSE)))</f>
      </c>
      <c r="AS35" s="50"/>
      <c r="AT35" s="51"/>
      <c r="AU35" s="50"/>
      <c r="AV35" s="50"/>
      <c r="AW35" s="51"/>
      <c r="AX35" s="50"/>
      <c r="AY35" s="55"/>
      <c r="BF35" s="62"/>
      <c r="BG35" s="55"/>
      <c r="BO35" s="55"/>
    </row>
    <row r="36" ht="12" customHeight="1">
      <c r="I36" s="170"/>
      <c r="Q36" s="170"/>
      <c r="Z36" s="76" t="str">
        <f>IF(AG35="","",IF(VLOOKUP(AI35,NP,12,FALSE)=0,CONCATENATE(VLOOKUP(AI35,NP,8,FALSE)," pts - ",VLOOKUP(AI35,NP,11,FALSE)),IF(VLOOKUP(AI35,NP,22,FALSE)=0,CONCATENATE(VLOOKUP(AI35,NP,18,FALSE)," pts - ",VLOOKUP(AI35,NP,21,FALSE)),"")))</f>
      </c>
      <c r="AA36" s="76"/>
      <c r="AB36" s="77"/>
      <c r="AC36" s="76"/>
      <c r="AD36" s="76"/>
      <c r="AE36" s="77"/>
      <c r="AF36" s="76"/>
      <c r="AG36" s="171">
        <v>11</v>
      </c>
      <c r="AH36" s="48"/>
      <c r="AI36" s="3"/>
      <c r="AJ36" s="1"/>
      <c r="AK36" s="1"/>
      <c r="AL36" s="19"/>
      <c r="AM36" s="1"/>
      <c r="AN36" s="1"/>
      <c r="AO36" s="19"/>
      <c r="AP36" s="6"/>
      <c r="AQ36" s="73"/>
      <c r="AR36" s="76" t="str">
        <f>IF(AQ35="","",CONCATENATE(VLOOKUP(AQ32,NP,18,FALSE)," pts - ",VLOOKUP(AQ32,NP,21,FALSE)))</f>
      </c>
      <c r="AS36" s="76"/>
      <c r="AT36" s="77"/>
      <c r="AU36" s="76"/>
      <c r="AV36" s="76"/>
      <c r="AW36" s="77"/>
      <c r="AX36" s="76"/>
      <c r="AY36" s="62"/>
      <c r="BF36" s="62"/>
      <c r="BG36" s="55"/>
      <c r="BO36" s="55"/>
    </row>
    <row r="37" ht="12" customHeight="1">
      <c r="I37" s="170"/>
      <c r="Q37" s="170"/>
      <c r="AG37" s="170"/>
      <c r="AH37" s="188">
        <v>12</v>
      </c>
      <c r="AI37" s="49" t="str">
        <f>IF(VLOOKUP(AI35,NP,14,FALSE)=0,"",VLOOKUP(AI35,NP,14,FALSE))</f>
      </c>
      <c r="AJ37" s="50" t="str">
        <f>IF(AI37="","",CONCATENATE(VLOOKUP(AI35,NP,15,FALSE),"  ",VLOOKUP(AI35,NP,16,FALSE)))</f>
      </c>
      <c r="AK37" s="2"/>
      <c r="AL37" s="20"/>
      <c r="AM37" s="2"/>
      <c r="AN37" s="2"/>
      <c r="AO37" s="20"/>
      <c r="AP37" s="78"/>
      <c r="AQ37" s="74"/>
      <c r="AR37" s="54" t="str">
        <f>IF(AQ35="","",CONCATENATE(IF(VLOOKUP(AI35,NP,23,FALSE)="","",IF(VLOOKUP(AI35,NP,12,FALSE)=1,VLOOKUP(AI35,NP,23,FALSE),-VLOOKUP(AI35,NP,23,FALSE))),IF(VLOOKUP(AI35,NP,24,FALSE)="","",CONCATENATE(" / ",IF(VLOOKUP(AI35,NP,12,FALSE)=1,VLOOKUP(AI35,NP,24,FALSE),-VLOOKUP(AI35,NP,24,FALSE)))),IF(VLOOKUP(AI35,NP,25,FALSE)="","",CONCATENATE(" / ",IF(VLOOKUP(AI35,NP,12,FALSE)=1,VLOOKUP(AI35,NP,25,FALSE),-VLOOKUP(AI35,NP,25,FALSE)))),IF(VLOOKUP(AI35,NP,26,FALSE)="","",CONCATENATE(" / ",IF(VLOOKUP(AI35,NP,12,FALSE)=1,VLOOKUP(AI35,NP,26,FALSE),-VLOOKUP(AI35,NP,26,FALSE)))),IF(VLOOKUP(AI35,NP,27,FALSE)="","",CONCATENATE(" / ",IF(VLOOKUP(AI35,NP,12,FALSE)=1,VLOOKUP(AI35,NP,27,FALSE),-VLOOKUP(AI35,NP,27,FALSE)))),IF(VLOOKUP(AI35,NP,28)="","",CONCATENATE(" / ",IF(VLOOKUP(AI35,NP,12)=1,VLOOKUP(AI35,NP,28),-VLOOKUP(AI35,NP,28)))),IF(VLOOKUP(AI35,NP,29)="","",CONCATENATE(" / ",IF(VLOOKUP(AI35,NP,12)=1,VLOOKUP(AI35,NP,29),-VLOOKUP(AI35,NP,29))))))</f>
      </c>
      <c r="AS37" s="54"/>
      <c r="AT37" s="40"/>
      <c r="AU37" s="54"/>
      <c r="AV37" s="54"/>
      <c r="AW37" s="40"/>
      <c r="AX37" s="54"/>
      <c r="AY37" s="62"/>
      <c r="BF37" s="62"/>
      <c r="BG37" s="55"/>
      <c r="BO37" s="55"/>
    </row>
    <row r="38" ht="12" customHeight="1">
      <c r="I38" s="170"/>
      <c r="J38" s="50" t="str">
        <f>IF(Q38="","",CONCATENATE(VLOOKUP(Q24,NP,15,FALSE),"  ",VLOOKUP(Q24,NP,16,FALSE)))</f>
      </c>
      <c r="K38" s="50"/>
      <c r="L38" s="51"/>
      <c r="M38" s="50"/>
      <c r="N38" s="50"/>
      <c r="O38" s="51"/>
      <c r="P38" s="50"/>
      <c r="Q38" s="172" t="str">
        <f>IF(VLOOKUP(Q24,NP,14,FALSE)=0,"",VLOOKUP(Q24,NP,14,FALSE))</f>
      </c>
      <c r="R38" s="66" t="s">
        <v>130</v>
      </c>
      <c r="S38" s="66"/>
      <c r="T38" s="67" t="str">
        <f>IF(VLOOKUP(Y38,NP,32,FALSE)="","",IF(VLOOKUP(Y38,NP,32,FALSE)=0,"",VLOOKUP(Y38,NP,32,FALSE)))</f>
      </c>
      <c r="U38" s="68" t="str">
        <f>IF(VLOOKUP(Y38,NP,33,FALSE)="","",IF(VLOOKUP(Y38,NP,34,FALSE)=2,"",VLOOKUP(Y38,NP,34,FALSE)))</f>
      </c>
      <c r="V38" s="68"/>
      <c r="W38" s="69" t="str">
        <f>IF(VLOOKUP(Y38,NP,33,FALSE)="","",IF(VLOOKUP(Y38,NP,33,FALSE)=0,"",VLOOKUP(Y38,NP,33,FALSE)))</f>
      </c>
      <c r="X38" s="70"/>
      <c r="Y38" s="65">
        <v>22</v>
      </c>
      <c r="AH38" s="48"/>
      <c r="AI38" s="184" t="str">
        <f>IF(OR(AI37="",VLOOKUP(AI35,NP,20,FALSE)=0),"",IF(LEN(VLOOKUP(AI35,NP,20,FALSE))=7,VLOOKUP(AI35,NP,20,FALSE),VLOOKUP(AI35,NP,20,FALSE)))</f>
      </c>
      <c r="AJ38" s="54" t="str">
        <f>IF(AI37="","",CONCATENATE(VLOOKUP(AI35,NP,18,FALSE)," pts - ",VLOOKUP(AI35,NP,21,FALSE)))</f>
      </c>
      <c r="AK38" s="54"/>
      <c r="AL38" s="40"/>
      <c r="AM38" s="54"/>
      <c r="AN38" s="54"/>
      <c r="AO38" s="40"/>
      <c r="AP38" s="54"/>
      <c r="AQ38" s="6"/>
      <c r="AR38" s="79"/>
      <c r="AS38" s="79"/>
      <c r="AT38" s="24"/>
      <c r="AU38" s="7"/>
      <c r="AV38" s="7"/>
      <c r="AW38" s="24"/>
      <c r="AX38" s="79"/>
      <c r="AY38" s="80">
        <v>10</v>
      </c>
      <c r="AZ38" s="66" t="s">
        <v>130</v>
      </c>
      <c r="BA38" s="66"/>
      <c r="BB38" s="67" t="str">
        <f>IF(VLOOKUP(AY38,NP,32,FALSE)="","",IF(VLOOKUP(AY38,NP,32,FALSE)=0,"",VLOOKUP(AY38,NP,32,FALSE)))</f>
      </c>
      <c r="BC38" s="68" t="str">
        <f>IF(VLOOKUP(AY38,NP,33,FALSE)="","",IF(VLOOKUP(AY38,NP,34,FALSE)=2,"",VLOOKUP(AY38,NP,34,FALSE)))</f>
      </c>
      <c r="BD38" s="68"/>
      <c r="BE38" s="69" t="str">
        <f>IF(VLOOKUP(AY38,NP,33,FALSE)="","",IF(VLOOKUP(AY38,NP,33,FALSE)=0,"",VLOOKUP(AY38,NP,33,FALSE)))</f>
      </c>
      <c r="BF38" s="70"/>
      <c r="BG38" s="71" t="str">
        <f>IF(VLOOKUP(BG26,NP,14,FALSE)=0,"",VLOOKUP(BG26,NP,14,FALSE))</f>
      </c>
      <c r="BH38" s="50" t="str">
        <f>IF(BG38="","",CONCATENATE(VLOOKUP(BG26,NP,15,FALSE),"  ",VLOOKUP(BG26,NP,16,FALSE)))</f>
      </c>
      <c r="BI38" s="50"/>
      <c r="BJ38" s="51"/>
      <c r="BK38" s="50"/>
      <c r="BL38" s="50"/>
      <c r="BM38" s="51"/>
      <c r="BN38" s="50"/>
      <c r="BO38" s="55"/>
    </row>
    <row r="39" ht="12" customHeight="1">
      <c r="J39" s="76" t="str">
        <f>IF(Q38="","",CONCATENATE(VLOOKUP(Q24,NP,18,FALSE)," pts - ",VLOOKUP(Q24,NP,21,FALSE)))</f>
      </c>
      <c r="K39" s="76"/>
      <c r="L39" s="77"/>
      <c r="M39" s="76"/>
      <c r="N39" s="76"/>
      <c r="O39" s="77"/>
      <c r="P39" s="76"/>
      <c r="Q39" s="171">
        <v>14</v>
      </c>
      <c r="AH39" s="189">
        <v>13</v>
      </c>
      <c r="AI39" s="49" t="str">
        <f>IF(VLOOKUP(AI41,NP,4,FALSE)=0,"",VLOOKUP(AI41,NP,4,FALSE))</f>
      </c>
      <c r="AJ39" s="50" t="str">
        <f>IF(AI39="","",CONCATENATE(VLOOKUP(AI41,NP,5,FALSE),"  ",VLOOKUP(AI41,NP,6,FALSE)))</f>
      </c>
      <c r="AK39" s="50"/>
      <c r="AL39" s="51"/>
      <c r="AM39" s="50"/>
      <c r="AN39" s="50"/>
      <c r="AO39" s="51"/>
      <c r="AP39" s="50"/>
      <c r="AQ39" s="3"/>
      <c r="AR39" s="4"/>
      <c r="AS39" s="4"/>
      <c r="AT39" s="23"/>
      <c r="AU39" s="4"/>
      <c r="AV39" s="4"/>
      <c r="AW39" s="23"/>
      <c r="AX39" s="72"/>
      <c r="BF39" s="62"/>
      <c r="BG39" s="63">
        <v>16</v>
      </c>
      <c r="BH39" s="76" t="str">
        <f>IF(BG38="","",CONCATENATE(VLOOKUP(BG26,NP,18,FALSE)," pts - ",VLOOKUP(BG26,NP,21,FALSE)))</f>
      </c>
      <c r="BI39" s="76"/>
      <c r="BJ39" s="77"/>
      <c r="BK39" s="76"/>
      <c r="BL39" s="76"/>
      <c r="BM39" s="77"/>
      <c r="BN39" s="76"/>
    </row>
    <row r="40" ht="12" customHeight="1">
      <c r="J40" s="54" t="str">
        <f>IF(Q38="","",CONCATENATE(IF(VLOOKUP(Y38,NP,23,FALSE)="","",IF(VLOOKUP(Y38,NP,12,FALSE)=1,VLOOKUP(Y38,NP,23,FALSE),-VLOOKUP(Y38,NP,23,FALSE))),IF(VLOOKUP(Y38,NP,24,FALSE)="","",CONCATENATE(" / ",IF(VLOOKUP(Y38,NP,12,FALSE)=1,VLOOKUP(Y38,NP,24,FALSE),-VLOOKUP(Y38,NP,24,FALSE)))),IF(VLOOKUP(Y38,NP,25,FALSE)="","",CONCATENATE(" / ",IF(VLOOKUP(Y38,NP,12,FALSE)=1,VLOOKUP(Y38,NP,25,FALSE),-VLOOKUP(Y38,NP,25,FALSE)))),IF(VLOOKUP(Y38,NP,26,FALSE)="","",CONCATENATE(" / ",IF(VLOOKUP(Y38,NP,12,FALSE)=1,VLOOKUP(Y38,NP,26,FALSE),-VLOOKUP(Y38,NP,26,FALSE)))),IF(VLOOKUP(Y38,NP,27,FALSE)="","",CONCATENATE(" / ",IF(VLOOKUP(Y38,NP,12,FALSE)=1,VLOOKUP(Y38,NP,27,FALSE),-VLOOKUP(Y38,NP,27,FALSE)))),IF(VLOOKUP(Y38,NP,28)="","",CONCATENATE(" / ",IF(VLOOKUP(Y38,NP,12)=1,VLOOKUP(Y38,NP,28),-VLOOKUP(Y38,NP,28)))),IF(VLOOKUP(Y38,NP,29)="","",CONCATENATE(" / ",IF(VLOOKUP(Y38,NP,12)=1,VLOOKUP(Y38,NP,29),-VLOOKUP(Y38,NP,29))))))</f>
      </c>
      <c r="K40" s="54"/>
      <c r="L40" s="40"/>
      <c r="M40" s="54"/>
      <c r="N40" s="54"/>
      <c r="O40" s="40"/>
      <c r="P40" s="54"/>
      <c r="Q40" s="170"/>
      <c r="AG40" s="171">
        <v>14</v>
      </c>
      <c r="AH40" s="48"/>
      <c r="AI40" s="184" t="str">
        <f>IF(OR(AI39="",VLOOKUP(AI41,NP,10,FALSE)=0),"",IF(LEN(VLOOKUP(AI41,NP,10,FALSE))=7,VLOOKUP(AI41,NP,10,FALSE),VLOOKUP(AI41,NP,10,FALSE)))</f>
      </c>
      <c r="AJ40" s="54" t="str">
        <f>IF(AI39="","",CONCATENATE(VLOOKUP(AI41,NP,8,FALSE)," pts - ",VLOOKUP(AI41,NP,11,FALSE)))</f>
      </c>
      <c r="AK40" s="54"/>
      <c r="AL40" s="40"/>
      <c r="AM40" s="54"/>
      <c r="AN40" s="54"/>
      <c r="AO40" s="40"/>
      <c r="AP40" s="54"/>
      <c r="AQ40" s="63">
        <v>13</v>
      </c>
      <c r="AR40" s="1"/>
      <c r="AS40" s="4"/>
      <c r="AT40" s="23"/>
      <c r="AU40" s="4"/>
      <c r="AV40" s="4"/>
      <c r="AW40" s="23"/>
      <c r="AX40" s="72"/>
      <c r="BF40" s="62"/>
      <c r="BG40" s="74"/>
      <c r="BH40" s="54" t="str">
        <f>IF(BG38="","",CONCATENATE(IF(VLOOKUP(AY38,NP,23,FALSE)="","",IF(VLOOKUP(AY38,NP,12,FALSE)=1,VLOOKUP(AY38,NP,23,FALSE),-VLOOKUP(AY38,NP,23,FALSE))),IF(VLOOKUP(AY38,NP,24,FALSE)="","",CONCATENATE(" / ",IF(VLOOKUP(AY38,NP,12,FALSE)=1,VLOOKUP(AY38,NP,24,FALSE),-VLOOKUP(AY38,NP,24,FALSE)))),IF(VLOOKUP(AY38,NP,25,FALSE)="","",CONCATENATE(" / ",IF(VLOOKUP(AY38,NP,12,FALSE)=1,VLOOKUP(AY38,NP,25,FALSE),-VLOOKUP(AY38,NP,25,FALSE)))),IF(VLOOKUP(AY38,NP,26,FALSE)="","",CONCATENATE(" / ",IF(VLOOKUP(AY38,NP,12,FALSE)=1,VLOOKUP(AY38,NP,26,FALSE),-VLOOKUP(AY38,NP,26,FALSE)))),IF(VLOOKUP(AY38,NP,27,FALSE)="","",CONCATENATE(" / ",IF(VLOOKUP(AY38,NP,12,FALSE)=1,VLOOKUP(AY38,NP,27,FALSE),-VLOOKUP(AY38,NP,27,FALSE)))),IF(VLOOKUP(AY38,NP,28)="","",CONCATENATE(" / ",IF(VLOOKUP(AY38,NP,12)=1,VLOOKUP(AY38,NP,28),-VLOOKUP(AY38,NP,28)))),IF(VLOOKUP(AY38,NP,29)="","",CONCATENATE(" / ",IF(VLOOKUP(AY38,NP,12)=1,VLOOKUP(AY38,NP,29),-VLOOKUP(AY38,NP,29))))))</f>
      </c>
      <c r="BI40" s="54"/>
      <c r="BJ40" s="40"/>
      <c r="BK40" s="54"/>
      <c r="BL40" s="54"/>
      <c r="BM40" s="40"/>
      <c r="BN40" s="54"/>
    </row>
    <row r="41" ht="12" customHeight="1">
      <c r="A41" s="87" t="s">
        <v>149</v>
      </c>
      <c r="B41" s="50" t="str">
        <f>IF(I41="","",IF(VLOOKUP(Q24,NP,12,FALSE)=0,CONCATENATE(VLOOKUP(Q24,NP,5,FALSE),"  ",VLOOKUP(Q24,NP,6,FALSE)),IF(VLOOKUP(Q24,NP,22,FALSE)=0,CONCATENATE(VLOOKUP(Q24,NP,15,FALSE),"  ",VLOOKUP(Q24,NP,16,FALSE)),"")))</f>
      </c>
      <c r="C41" s="50"/>
      <c r="D41" s="50"/>
      <c r="E41" s="50"/>
      <c r="F41" s="50"/>
      <c r="G41" s="50"/>
      <c r="H41" s="50"/>
      <c r="I41" s="49" t="str">
        <f>IF(AND(VLOOKUP(Q24,NP,12,FALSE)=0,VLOOKUP(Q24,NP,22,FALSE)=0),"",IF(VLOOKUP(Q24,NP,12,FALSE)=0,VLOOKUP(Q24,NP,4,FALSE),IF(VLOOKUP(Q24,NP,22,FALSE)=0,VLOOKUP(Q24,NP,14,FALSE),"")))</f>
      </c>
      <c r="J41" s="130"/>
      <c r="K41" s="130"/>
      <c r="L41" s="131"/>
      <c r="M41" s="130"/>
      <c r="N41" s="130"/>
      <c r="O41" s="131"/>
      <c r="P41" s="177"/>
      <c r="Q41" s="170"/>
      <c r="Z41" s="50" t="str">
        <f>IF(AG41="","",IF(VLOOKUP(AI41,NP,12,FALSE)=0,CONCATENATE(VLOOKUP(AI41,NP,5,FALSE),"  ",VLOOKUP(AI41,NP,6,FALSE)),IF(VLOOKUP(AI41,NP,22,FALSE)=0,CONCATENATE(VLOOKUP(AI41,NP,15,FALSE),"  ",VLOOKUP(AI41,NP,16,FALSE)),"")))</f>
      </c>
      <c r="AA41" s="50"/>
      <c r="AB41" s="51"/>
      <c r="AC41" s="50"/>
      <c r="AD41" s="50"/>
      <c r="AE41" s="51"/>
      <c r="AF41" s="50"/>
      <c r="AG41" s="172" t="str">
        <f>IF(AND(VLOOKUP(AI41,NP,12,FALSE)=0,VLOOKUP(AI41,NP,22,FALSE)=0),"",IF(VLOOKUP(AI41,NP,12,FALSE)=0,VLOOKUP(AI41,NP,4,FALSE),IF(VLOOKUP(AI41,NP,22,FALSE)=0,VLOOKUP(AI41,NP,14,FALSE),"")))</f>
      </c>
      <c r="AH41" s="48"/>
      <c r="AI41" s="75">
        <v>4</v>
      </c>
      <c r="AJ41" s="66" t="s">
        <v>130</v>
      </c>
      <c r="AK41" s="66"/>
      <c r="AL41" s="67" t="str">
        <f>IF(VLOOKUP(AI41,NP,32,FALSE)="","",IF(VLOOKUP(AI41,NP,32,FALSE)=0,"",VLOOKUP(AI41,NP,32,FALSE)))</f>
      </c>
      <c r="AM41" s="68" t="str">
        <f>IF(VLOOKUP(AI41,NP,33,FALSE)="","",IF(VLOOKUP(AI41,NP,34,FALSE)=2,"",VLOOKUP(AI41,NP,34,FALSE)))</f>
      </c>
      <c r="AN41" s="68"/>
      <c r="AO41" s="69" t="str">
        <f>IF(VLOOKUP(AI41,NP,33,FALSE)="","",IF(VLOOKUP(AI41,NP,33,FALSE)=0,"",VLOOKUP(AI41,NP,33,FALSE)))</f>
      </c>
      <c r="AP41" s="70"/>
      <c r="AQ41" s="71" t="str">
        <f>IF(VLOOKUP(AQ44,NP,4,FALSE)=0,"",VLOOKUP(AQ44,NP,4,FALSE))</f>
      </c>
      <c r="AR41" s="50" t="str">
        <f>IF(AQ41="","",CONCATENATE(VLOOKUP(AQ44,NP,5,FALSE),"  ",VLOOKUP(AQ44,NP,6,FALSE)))</f>
      </c>
      <c r="AS41" s="50"/>
      <c r="AT41" s="51"/>
      <c r="AU41" s="50"/>
      <c r="AV41" s="50"/>
      <c r="AW41" s="51"/>
      <c r="AX41" s="50"/>
      <c r="BF41" s="62"/>
      <c r="BG41" s="74"/>
      <c r="BH41" s="88"/>
      <c r="BI41" s="89"/>
      <c r="BJ41" s="90"/>
      <c r="BK41" s="89"/>
      <c r="BL41" s="89"/>
      <c r="BM41" s="90"/>
      <c r="BN41" s="91"/>
      <c r="BO41" s="49" t="str">
        <f>IF(AND(VLOOKUP(BG26,NP,12,FALSE)=0,VLOOKUP(BG26,NP,22,FALSE)=0),"",IF(VLOOKUP(BG26,NP,12,FALSE)=0,VLOOKUP(BG26,NP,4,FALSE),IF(VLOOKUP(BG26,NP,22,FALSE)=0,VLOOKUP(BG26,NP,14,FALSE),"")))</f>
      </c>
      <c r="BP41" s="50" t="str">
        <f>IF(BO41="","",IF(VLOOKUP(BG26,NP,12,FALSE)=0,CONCATENATE(VLOOKUP(BG26,NP,5,FALSE),"  ",VLOOKUP(BG26,NP,6,FALSE)),IF(VLOOKUP(BG26,NP,22,FALSE)=0,CONCATENATE(VLOOKUP(BG26,NP,15,FALSE),"  ",VLOOKUP(BG26,NP,16,FALSE)),"")))</f>
      </c>
      <c r="BQ41" s="50"/>
      <c r="BR41" s="50"/>
      <c r="BS41" s="50"/>
      <c r="BT41" s="50"/>
      <c r="BU41" s="50"/>
      <c r="BV41" s="50"/>
      <c r="BW41" s="87" t="s">
        <v>132</v>
      </c>
    </row>
    <row r="42" ht="12" customHeight="1">
      <c r="B42" s="54" t="str">
        <f>IF(I41="","",IF(VLOOKUP(Q24,NP,12,FALSE)=0,CONCATENATE(VLOOKUP(Q24,NP,8,FALSE)," pts - ",VLOOKUP(Q24,NP,11,FALSE)),IF(VLOOKUP(Q24,NP,22,FALSE)=0,CONCATENATE(VLOOKUP(Q24,NP,18,FALSE)," pts - ",VLOOKUP(Q24,NP,21,FALSE)),"")))</f>
      </c>
      <c r="C42" s="54"/>
      <c r="D42" s="54"/>
      <c r="E42" s="54"/>
      <c r="F42" s="54"/>
      <c r="G42" s="54"/>
      <c r="H42" s="54"/>
      <c r="L42" s="61"/>
      <c r="M42" s="53"/>
      <c r="Q42" s="170"/>
      <c r="Y42" s="170"/>
      <c r="Z42" s="76" t="str">
        <f>IF(AG41="","",IF(VLOOKUP(AI41,NP,12,FALSE)=0,CONCATENATE(VLOOKUP(AI41,NP,8,FALSE)," pts - ",VLOOKUP(AI41,NP,11,FALSE)),IF(VLOOKUP(AI41,NP,22,FALSE)=0,CONCATENATE(VLOOKUP(AI41,NP,18,FALSE)," pts - ",VLOOKUP(AI41,NP,21,FALSE)),"")))</f>
      </c>
      <c r="AA42" s="76"/>
      <c r="AB42" s="77"/>
      <c r="AC42" s="76"/>
      <c r="AD42" s="76"/>
      <c r="AE42" s="77"/>
      <c r="AF42" s="76"/>
      <c r="AG42" s="174"/>
      <c r="AH42" s="48"/>
      <c r="AI42" s="3"/>
      <c r="AJ42" s="1"/>
      <c r="AK42" s="1"/>
      <c r="AL42" s="19"/>
      <c r="AM42" s="1"/>
      <c r="AN42" s="1"/>
      <c r="AO42" s="19"/>
      <c r="AP42" s="6"/>
      <c r="AQ42" s="73"/>
      <c r="AR42" s="54" t="str">
        <f>IF(AQ41="","",CONCATENATE(VLOOKUP(AQ44,NP,8,FALSE)," pts - ",VLOOKUP(AQ44,NP,11,FALSE)))</f>
      </c>
      <c r="AS42" s="54"/>
      <c r="AT42" s="40"/>
      <c r="AU42" s="54"/>
      <c r="AV42" s="54"/>
      <c r="AW42" s="40"/>
      <c r="AX42" s="54"/>
      <c r="AY42" s="55"/>
      <c r="BF42" s="62"/>
      <c r="BG42" s="55"/>
      <c r="BN42" s="62"/>
      <c r="BO42" s="85"/>
      <c r="BP42" s="54" t="str">
        <f>IF(BO41="","",IF(VLOOKUP(BG26,NP,12,FALSE)=0,CONCATENATE(VLOOKUP(BG26,NP,8,FALSE)," pts - ",VLOOKUP(BG26,NP,11,FALSE)),IF(VLOOKUP(BG26,NP,22,FALSE)=0,CONCATENATE(VLOOKUP(BG26,NP,18,FALSE)," pts - ",VLOOKUP(BG26,NP,21,FALSE)),"")))</f>
      </c>
      <c r="BQ42" s="54"/>
      <c r="BR42" s="54"/>
      <c r="BS42" s="54"/>
      <c r="BT42" s="54"/>
      <c r="BU42" s="54"/>
      <c r="BV42" s="54"/>
    </row>
    <row r="43" ht="12" customHeight="1">
      <c r="Q43" s="170"/>
      <c r="Y43" s="170"/>
      <c r="AG43" s="170"/>
      <c r="AH43" s="192">
        <v>14</v>
      </c>
      <c r="AI43" s="49" t="str">
        <f>IF(VLOOKUP(AI41,NP,14,FALSE)=0,"",VLOOKUP(AI41,NP,14,FALSE))</f>
      </c>
      <c r="AJ43" s="50" t="str">
        <f>IF(AI43="","",CONCATENATE(VLOOKUP(AI41,NP,15,FALSE),"  ",VLOOKUP(AI41,NP,16,FALSE)))</f>
      </c>
      <c r="AK43" s="2"/>
      <c r="AL43" s="20"/>
      <c r="AM43" s="2"/>
      <c r="AN43" s="2"/>
      <c r="AO43" s="20"/>
      <c r="AP43" s="78"/>
      <c r="AQ43" s="74"/>
      <c r="AR43" s="54" t="str">
        <f>IF(AQ41="","",CONCATENATE(IF(VLOOKUP(AI41,NP,23,FALSE)="","",IF(VLOOKUP(AI41,NP,12,FALSE)=1,VLOOKUP(AI41,NP,23,FALSE),-VLOOKUP(AI41,NP,23,FALSE))),IF(VLOOKUP(AI41,NP,24,FALSE)="","",CONCATENATE(" / ",IF(VLOOKUP(AI41,NP,12,FALSE)=1,VLOOKUP(AI41,NP,24,FALSE),-VLOOKUP(AI41,NP,24,FALSE)))),IF(VLOOKUP(AI41,NP,25,FALSE)="","",CONCATENATE(" / ",IF(VLOOKUP(AI41,NP,12,FALSE)=1,VLOOKUP(AI41,NP,25,FALSE),-VLOOKUP(AI41,NP,25,FALSE)))),IF(VLOOKUP(AI41,NP,26,FALSE)="","",CONCATENATE(" / ",IF(VLOOKUP(AI41,NP,12,FALSE)=1,VLOOKUP(AI41,NP,26,FALSE),-VLOOKUP(AI41,NP,26,FALSE)))),IF(VLOOKUP(AI41,NP,27,FALSE)="","",CONCATENATE(" / ",IF(VLOOKUP(AI41,NP,12,FALSE)=1,VLOOKUP(AI41,NP,27,FALSE),-VLOOKUP(AI41,NP,27,FALSE)))),IF(VLOOKUP(AI41,NP,28)="","",CONCATENATE(" / ",IF(VLOOKUP(AI41,NP,12)=1,VLOOKUP(AI41,NP,28),-VLOOKUP(AI41,NP,28)))),IF(VLOOKUP(AI41,NP,29)="","",CONCATENATE(" / ",IF(VLOOKUP(AI41,NP,12)=1,VLOOKUP(AI41,NP,29),-VLOOKUP(AI41,NP,29))))))</f>
      </c>
      <c r="AS43" s="54"/>
      <c r="AT43" s="40"/>
      <c r="AU43" s="54"/>
      <c r="AV43" s="54"/>
      <c r="AW43" s="40"/>
      <c r="AX43" s="54"/>
      <c r="AY43" s="55"/>
      <c r="AZ43" s="42"/>
      <c r="BA43" s="42"/>
      <c r="BB43" s="43"/>
      <c r="BC43" s="42"/>
      <c r="BD43" s="42"/>
      <c r="BE43" s="43"/>
      <c r="BF43" s="62"/>
      <c r="BG43" s="55"/>
      <c r="BN43" s="62"/>
    </row>
    <row r="44" ht="12" customHeight="1">
      <c r="Q44" s="170"/>
      <c r="R44" s="50" t="str">
        <f>IF(Y44="","",CONCATENATE(VLOOKUP(Y38,NP,15,FALSE),"  ",VLOOKUP(Y38,NP,16,FALSE)))</f>
      </c>
      <c r="S44" s="50"/>
      <c r="T44" s="51"/>
      <c r="U44" s="50"/>
      <c r="V44" s="50"/>
      <c r="W44" s="51"/>
      <c r="X44" s="50"/>
      <c r="Y44" s="172" t="str">
        <f>IF(VLOOKUP(Y38,NP,14,FALSE)=0,"",VLOOKUP(Y38,NP,14,FALSE))</f>
      </c>
      <c r="Z44" s="66" t="s">
        <v>130</v>
      </c>
      <c r="AA44" s="66"/>
      <c r="AB44" s="67" t="str">
        <f>IF(VLOOKUP(AG44,NP,32,FALSE)="","",IF(VLOOKUP(AG44,NP,32,FALSE)=0,"",VLOOKUP(AG44,NP,32,FALSE)))</f>
      </c>
      <c r="AC44" s="68" t="str">
        <f>IF(VLOOKUP(AG44,NP,33,FALSE)="","",IF(VLOOKUP(AG44,NP,34,FALSE)=2,"",VLOOKUP(AG44,NP,34,FALSE)))</f>
      </c>
      <c r="AD44" s="68"/>
      <c r="AE44" s="69" t="str">
        <f>IF(VLOOKUP(AG44,NP,33,FALSE)="","",IF(VLOOKUP(AG44,NP,33,FALSE)=0,"",VLOOKUP(AG44,NP,33,FALSE)))</f>
      </c>
      <c r="AF44" s="70"/>
      <c r="AG44" s="157">
        <v>20</v>
      </c>
      <c r="AH44" s="48"/>
      <c r="AI44" s="184" t="str">
        <f>IF(OR(AI43="",VLOOKUP(AI41,NP,20,FALSE)=0),"",IF(LEN(VLOOKUP(AI41,NP,20,FALSE))=7,VLOOKUP(AI41,NP,20,FALSE),VLOOKUP(AI41,NP,20,FALSE)))</f>
      </c>
      <c r="AJ44" s="76" t="str">
        <f>IF(AI43="","",CONCATENATE(VLOOKUP(AI41,NP,18,FALSE)," pts - ",VLOOKUP(AI41,NP,21,FALSE)))</f>
      </c>
      <c r="AK44" s="76"/>
      <c r="AL44" s="77"/>
      <c r="AM44" s="76"/>
      <c r="AN44" s="76"/>
      <c r="AO44" s="77"/>
      <c r="AP44" s="76"/>
      <c r="AQ44" s="65">
        <v>8</v>
      </c>
      <c r="AR44" s="66" t="s">
        <v>130</v>
      </c>
      <c r="AS44" s="66"/>
      <c r="AT44" s="67" t="str">
        <f>IF(VLOOKUP(AQ44,NP,32,FALSE)="","",IF(VLOOKUP(AQ44,NP,32,FALSE)=0,"",VLOOKUP(AQ44,NP,32,FALSE)))</f>
      </c>
      <c r="AU44" s="68" t="str">
        <f>IF(VLOOKUP(AQ44,NP,33,FALSE)="","",IF(VLOOKUP(AQ44,NP,34,FALSE)=2,"",VLOOKUP(AQ44,NP,34,FALSE)))</f>
      </c>
      <c r="AV44" s="68"/>
      <c r="AW44" s="69" t="str">
        <f>IF(VLOOKUP(AQ44,NP,33,FALSE)="","",IF(VLOOKUP(AQ44,NP,33,FALSE)=0,"",VLOOKUP(AQ44,NP,33,FALSE)))</f>
      </c>
      <c r="AX44" s="70"/>
      <c r="AY44" s="71" t="str">
        <f>IF(VLOOKUP(AY38,NP,14,FALSE)=0,"",VLOOKUP(AY38,NP,14,FALSE))</f>
      </c>
      <c r="AZ44" s="50" t="str">
        <f>IF(AY44="","",CONCATENATE(VLOOKUP(AY38,NP,15,FALSE),"  ",VLOOKUP(AY38,NP,16,FALSE)))</f>
      </c>
      <c r="BA44" s="50"/>
      <c r="BB44" s="51"/>
      <c r="BC44" s="50"/>
      <c r="BD44" s="50"/>
      <c r="BE44" s="51"/>
      <c r="BF44" s="50"/>
      <c r="BG44" s="55"/>
      <c r="BN44" s="62"/>
    </row>
    <row r="45" ht="12" customHeight="1">
      <c r="R45" s="76" t="str">
        <f>IF(Y44="","",CONCATENATE(VLOOKUP(Y38,NP,18,FALSE)," pts - ",VLOOKUP(Y38,NP,21,FALSE)))</f>
      </c>
      <c r="S45" s="76"/>
      <c r="T45" s="77"/>
      <c r="U45" s="76"/>
      <c r="V45" s="76"/>
      <c r="W45" s="77"/>
      <c r="X45" s="54"/>
      <c r="Y45" s="171">
        <v>14</v>
      </c>
      <c r="AH45" s="48"/>
      <c r="AI45" s="56"/>
      <c r="AJ45" s="57"/>
      <c r="AK45" s="57"/>
      <c r="AL45" s="58"/>
      <c r="AM45" s="57"/>
      <c r="AN45" s="57"/>
      <c r="AO45" s="58"/>
      <c r="AP45" s="44"/>
      <c r="AQ45" s="59"/>
      <c r="AR45" s="53"/>
      <c r="AS45" s="53"/>
      <c r="AT45" s="82"/>
      <c r="AU45" s="53"/>
      <c r="AV45" s="53"/>
      <c r="AW45" s="82"/>
      <c r="AX45" s="62"/>
      <c r="AY45" s="175">
        <v>16</v>
      </c>
      <c r="AZ45" s="76" t="str">
        <f>IF(AY44="","",CONCATENATE(VLOOKUP(AY38,NP,18,FALSE)," pts - ",VLOOKUP(AY38,NP,21,FALSE)))</f>
      </c>
      <c r="BA45" s="76"/>
      <c r="BB45" s="77"/>
      <c r="BC45" s="76"/>
      <c r="BD45" s="76"/>
      <c r="BE45" s="77"/>
      <c r="BF45" s="76"/>
      <c r="BG45" s="59"/>
      <c r="BH45" s="53"/>
      <c r="BI45" s="53"/>
      <c r="BJ45" s="82"/>
      <c r="BK45" s="53"/>
      <c r="BL45" s="53"/>
      <c r="BM45" s="82"/>
      <c r="BN45" s="44"/>
    </row>
    <row r="46" ht="12" customHeight="1">
      <c r="R46" s="54" t="str">
        <f>IF(Y44="","",CONCATENATE(IF(VLOOKUP(AG44,NP,23,FALSE)="","",IF(VLOOKUP(AG44,NP,12,FALSE)=1,VLOOKUP(AG44,NP,23,FALSE),-VLOOKUP(AG44,NP,23,FALSE))),IF(VLOOKUP(AG44,NP,24,FALSE)="","",CONCATENATE(" / ",IF(VLOOKUP(AG44,NP,12,FALSE)=1,VLOOKUP(AG44,NP,24,FALSE),-VLOOKUP(AG44,NP,24,FALSE)))),IF(VLOOKUP(AG44,NP,25,FALSE)="","",CONCATENATE(" / ",IF(VLOOKUP(AG44,NP,12,FALSE)=1,VLOOKUP(AG44,NP,25,FALSE),-VLOOKUP(AG44,NP,25,FALSE)))),IF(VLOOKUP(AG44,NP,26,FALSE)="","",CONCATENATE(" / ",IF(VLOOKUP(AG44,NP,12,FALSE)=1,VLOOKUP(AG44,NP,26,FALSE),-VLOOKUP(AG44,NP,26,FALSE)))),IF(VLOOKUP(AG44,NP,27,FALSE)="","",CONCATENATE(" / ",IF(VLOOKUP(AG44,NP,12,FALSE)=1,VLOOKUP(AG44,NP,27,FALSE),-VLOOKUP(AG44,NP,27,FALSE)))),IF(VLOOKUP(AG44,NP,28)="","",CONCATENATE(" / ",IF(VLOOKUP(AG44,NP,12)=1,VLOOKUP(AG44,NP,28),-VLOOKUP(AG44,NP,28)))),IF(VLOOKUP(AG44,NP,29)="","",CONCATENATE(" / ",IF(VLOOKUP(AG44,NP,12)=1,VLOOKUP(AG44,NP,29),-VLOOKUP(AG44,NP,29))))))</f>
      </c>
      <c r="S46" s="54"/>
      <c r="T46" s="40"/>
      <c r="U46" s="54"/>
      <c r="V46" s="54"/>
      <c r="W46" s="40"/>
      <c r="X46" s="54"/>
      <c r="Y46" s="170"/>
      <c r="AH46" s="48"/>
      <c r="AI46" s="56"/>
      <c r="AJ46" s="57"/>
      <c r="AK46" s="45"/>
      <c r="AL46" s="46"/>
      <c r="AM46" s="45"/>
      <c r="AN46" s="45"/>
      <c r="AO46" s="46"/>
      <c r="AP46" s="47"/>
      <c r="AQ46" s="59"/>
      <c r="AR46" s="53"/>
      <c r="AS46" s="53"/>
      <c r="AT46" s="82"/>
      <c r="AU46" s="53"/>
      <c r="AV46" s="53"/>
      <c r="AW46" s="82"/>
      <c r="AX46" s="62"/>
      <c r="AY46" s="74"/>
      <c r="AZ46" s="54" t="str">
        <f>IF(AY44="","",CONCATENATE(IF(VLOOKUP(AQ44,NP,23,FALSE)="","",IF(VLOOKUP(AQ44,NP,12,FALSE)=1,VLOOKUP(AQ44,NP,23,FALSE),-VLOOKUP(AQ44,NP,23,FALSE))),IF(VLOOKUP(AQ44,NP,24,FALSE)="","",CONCATENATE(" / ",IF(VLOOKUP(AQ44,NP,12,FALSE)=1,VLOOKUP(AQ44,NP,24,FALSE),-VLOOKUP(AQ44,NP,24,FALSE)))),IF(VLOOKUP(AQ44,NP,25,FALSE)="","",CONCATENATE(" / ",IF(VLOOKUP(AQ44,NP,12,FALSE)=1,VLOOKUP(AQ44,NP,25,FALSE),-VLOOKUP(AQ44,NP,25,FALSE)))),IF(VLOOKUP(AQ44,NP,26,FALSE)="","",CONCATENATE(" / ",IF(VLOOKUP(AQ44,NP,12,FALSE)=1,VLOOKUP(AQ44,NP,26,FALSE),-VLOOKUP(AQ44,NP,26,FALSE)))),IF(VLOOKUP(AQ44,NP,27,FALSE)="","",CONCATENATE(" / ",IF(VLOOKUP(AQ44,NP,12,FALSE)=1,VLOOKUP(AQ44,NP,27,FALSE),-VLOOKUP(AQ44,NP,27,FALSE)))),IF(VLOOKUP(AQ44,NP,28)="","",CONCATENATE(" / ",IF(VLOOKUP(AQ44,NP,12)=1,VLOOKUP(AQ44,NP,28),-VLOOKUP(AQ44,NP,28)))),IF(VLOOKUP(AQ44,NP,29)="","",CONCATENATE(" / ",IF(VLOOKUP(AQ44,NP,12)=1,VLOOKUP(AQ44,NP,29),-VLOOKUP(AQ44,NP,29))))))</f>
      </c>
      <c r="BA46" s="54"/>
      <c r="BB46" s="40"/>
      <c r="BC46" s="54"/>
      <c r="BD46" s="54"/>
      <c r="BE46" s="40"/>
      <c r="BF46" s="54"/>
    </row>
    <row r="47" ht="12" customHeight="1">
      <c r="J47" s="93"/>
      <c r="K47" s="94"/>
      <c r="L47" s="94"/>
      <c r="M47" s="94"/>
      <c r="N47" s="94"/>
      <c r="O47" s="94"/>
      <c r="P47" s="94"/>
      <c r="Q47" s="95"/>
      <c r="X47" s="178"/>
      <c r="Y47" s="170"/>
      <c r="Z47" s="50" t="str">
        <f>IF(AG47="","",CONCATENATE(VLOOKUP(AG44,NP,15,FALSE),"  ",VLOOKUP(AG44,NP,16,FALSE)))</f>
      </c>
      <c r="AA47" s="2"/>
      <c r="AB47" s="20"/>
      <c r="AC47" s="2"/>
      <c r="AD47" s="2"/>
      <c r="AE47" s="20"/>
      <c r="AF47" s="78"/>
      <c r="AG47" s="49" t="str">
        <f>IF(VLOOKUP(AG44,NP,14,FALSE)=0,"",VLOOKUP(AG44,NP,14,FALSE))</f>
      </c>
      <c r="AH47" s="190">
        <v>15</v>
      </c>
      <c r="AI47" s="56"/>
      <c r="AJ47" s="57"/>
      <c r="AK47" s="33"/>
      <c r="AM47" s="33"/>
      <c r="AN47" s="33"/>
      <c r="AP47" s="186">
        <v>16</v>
      </c>
      <c r="AQ47" s="49" t="str">
        <f>IF(VLOOKUP(AQ44,NP,14,FALSE)=0,"",VLOOKUP(AQ44,NP,14,FALSE))</f>
      </c>
      <c r="AR47" s="50" t="str">
        <f>IF(AQ47="","",CONCATENATE(VLOOKUP(AQ44,NP,15,FALSE),"  ",VLOOKUP(AQ44,NP,16,FALSE)))</f>
      </c>
      <c r="AS47" s="50"/>
      <c r="AT47" s="51"/>
      <c r="AU47" s="50"/>
      <c r="AV47" s="50"/>
      <c r="AW47" s="51"/>
      <c r="AX47" s="83"/>
      <c r="AY47" s="55"/>
      <c r="AZ47" s="81"/>
      <c r="BA47" s="47"/>
      <c r="BB47" s="92"/>
      <c r="BC47" s="47"/>
      <c r="BD47" s="47"/>
      <c r="BE47" s="92"/>
      <c r="BF47" s="47"/>
      <c r="BG47" s="93"/>
      <c r="BH47" s="94"/>
      <c r="BI47" s="94"/>
      <c r="BJ47" s="94"/>
      <c r="BK47" s="94"/>
      <c r="BL47" s="94"/>
      <c r="BM47" s="94"/>
      <c r="BN47" s="95"/>
      <c r="BO47" s="47"/>
      <c r="BP47" s="96"/>
      <c r="BQ47" s="96"/>
      <c r="BR47" s="96"/>
      <c r="BS47" s="96"/>
      <c r="BT47" s="96"/>
      <c r="BU47" s="96"/>
      <c r="BV47" s="62"/>
      <c r="BW47" s="97"/>
    </row>
    <row r="48" ht="12" customHeight="1">
      <c r="J48" s="122"/>
      <c r="K48" s="122"/>
      <c r="L48" s="122"/>
      <c r="M48" s="122"/>
      <c r="N48" s="122"/>
      <c r="O48" s="122"/>
      <c r="P48" s="122"/>
      <c r="Q48" s="122"/>
      <c r="X48" s="178"/>
      <c r="Z48" s="76" t="str">
        <f>IF(AG47="","",CONCATENATE(VLOOKUP(AG44,NP,18,FALSE)," pts - ",VLOOKUP(AG44,NP,21,FALSE)))</f>
      </c>
      <c r="AA48" s="76"/>
      <c r="AB48" s="77"/>
      <c r="AC48" s="76"/>
      <c r="AD48" s="76"/>
      <c r="AE48" s="77"/>
      <c r="AF48" s="76"/>
      <c r="AG48" s="184" t="str">
        <f>IF(OR(AG47="",VLOOKUP(AG44,NP,20,FALSE)=0),"",IF(LEN(VLOOKUP(AG44,NP,20,FALSE))=7,VLOOKUP(AG44,NP,20,FALSE),VLOOKUP(AG44,NP,20,FALSE)))</f>
      </c>
      <c r="AH48" s="48"/>
      <c r="AI48" s="56"/>
      <c r="AJ48" s="57"/>
      <c r="AK48" s="44"/>
      <c r="AL48" s="52"/>
      <c r="AM48" s="44"/>
      <c r="AN48" s="44"/>
      <c r="AO48" s="52"/>
      <c r="AP48" s="47"/>
      <c r="AQ48" s="184" t="str">
        <f>IF(OR(AQ47="",VLOOKUP(AQ44,NP,20,FALSE)=0),"",IF(LEN(VLOOKUP(AQ44,NP,20,FALSE))=7,VLOOKUP(AQ44,NP,20,FALSE),VLOOKUP(AQ44,NP,20,FALSE)))</f>
      </c>
      <c r="AR48" s="54" t="str">
        <f>IF(AQ47="","",CONCATENATE(VLOOKUP(AQ44,NP,18,FALSE)," pts - ",VLOOKUP(AQ44,NP,21,FALSE)))</f>
      </c>
      <c r="AS48" s="54"/>
      <c r="AT48" s="40"/>
      <c r="AU48" s="54"/>
      <c r="AV48" s="54"/>
      <c r="AW48" s="40"/>
      <c r="AX48" s="54"/>
      <c r="AZ48" s="98"/>
      <c r="BA48" s="85"/>
      <c r="BB48" s="99"/>
      <c r="BC48" s="85"/>
      <c r="BD48" s="85"/>
      <c r="BE48" s="99"/>
      <c r="BF48" s="53"/>
      <c r="BO48" s="59"/>
      <c r="BP48" s="61"/>
      <c r="BQ48" s="61"/>
      <c r="BR48" s="61"/>
      <c r="BS48" s="61"/>
      <c r="BT48" s="61"/>
      <c r="BU48" s="61"/>
      <c r="BV48" s="44"/>
      <c r="BW48" s="100"/>
    </row>
    <row r="49" ht="12" customHeight="1">
      <c r="J49" s="102" t="s">
        <v>150</v>
      </c>
      <c r="K49" s="102"/>
      <c r="L49" s="102"/>
      <c r="M49" s="102"/>
      <c r="N49" s="102"/>
      <c r="O49" s="102"/>
      <c r="P49" s="102"/>
      <c r="Q49" s="102"/>
      <c r="X49" s="178"/>
      <c r="AF49" s="178"/>
      <c r="AH49" s="92"/>
      <c r="AI49" s="56"/>
      <c r="AJ49" s="57"/>
      <c r="AK49" s="57"/>
      <c r="AL49" s="58"/>
      <c r="AM49" s="57"/>
      <c r="AN49" s="57"/>
      <c r="AO49" s="58"/>
      <c r="AP49" s="44"/>
      <c r="AQ49" s="47"/>
      <c r="AR49" s="81"/>
      <c r="AS49" s="47"/>
      <c r="AT49" s="92"/>
      <c r="AU49" s="47"/>
      <c r="AV49" s="47"/>
      <c r="AW49" s="92"/>
      <c r="AX49" s="47"/>
      <c r="AY49" s="47"/>
      <c r="AZ49" s="101"/>
      <c r="BA49" s="44"/>
      <c r="BB49" s="52"/>
      <c r="BC49" s="44"/>
      <c r="BD49" s="44"/>
      <c r="BE49" s="52"/>
      <c r="BF49" s="44"/>
      <c r="BG49" s="102" t="s">
        <v>133</v>
      </c>
      <c r="BH49" s="102"/>
      <c r="BI49" s="102"/>
      <c r="BJ49" s="102"/>
      <c r="BK49" s="102"/>
      <c r="BL49" s="102"/>
      <c r="BM49" s="102"/>
      <c r="BN49" s="102"/>
      <c r="BO49" s="59"/>
      <c r="BP49" s="53"/>
      <c r="BQ49" s="53"/>
      <c r="BR49" s="53"/>
      <c r="BS49" s="53"/>
      <c r="BT49" s="53"/>
      <c r="BU49" s="53"/>
      <c r="BV49" s="53"/>
      <c r="BW49" s="103"/>
      <c r="CB49" s="39"/>
    </row>
    <row r="50" ht="15.75" customHeight="1">
      <c r="X50" s="178"/>
      <c r="AF50" s="178"/>
      <c r="AH50" s="92"/>
      <c r="AI50" s="56"/>
      <c r="AJ50" s="57"/>
      <c r="AK50" s="45"/>
      <c r="AL50" s="46"/>
      <c r="AM50" s="45"/>
      <c r="AN50" s="45"/>
      <c r="AO50" s="46"/>
      <c r="AP50" s="47"/>
      <c r="AQ50" s="47"/>
      <c r="AR50" s="81"/>
      <c r="AS50" s="47"/>
      <c r="AT50" s="92"/>
      <c r="AU50" s="47"/>
      <c r="AV50" s="47"/>
      <c r="AW50" s="92"/>
      <c r="AX50" s="47"/>
      <c r="AY50" s="59"/>
      <c r="AZ50" s="104"/>
      <c r="BA50" s="45"/>
      <c r="BB50" s="46"/>
      <c r="BC50" s="45"/>
      <c r="BD50" s="45"/>
      <c r="BE50" s="46"/>
      <c r="BF50" s="44"/>
      <c r="BG50" s="59"/>
      <c r="BH50" s="53"/>
      <c r="BI50" s="53"/>
      <c r="BJ50" s="82"/>
      <c r="BK50" s="53"/>
      <c r="BL50" s="53"/>
      <c r="BM50" s="82"/>
      <c r="BN50" s="53"/>
      <c r="BO50" s="53"/>
      <c r="BP50" s="53"/>
      <c r="BQ50" s="53"/>
      <c r="BR50" s="53"/>
      <c r="BS50" s="53"/>
      <c r="BT50" s="53"/>
      <c r="BU50" s="53"/>
      <c r="BV50" s="53"/>
      <c r="BW50" s="103"/>
      <c r="CB50" s="39"/>
    </row>
    <row r="51" ht="15.75" customHeight="1">
      <c r="J51" s="50" t="str">
        <f>IF(Q51="","",IF(VLOOKUP(Y14,NP,12,FALSE)=0,CONCATENATE(VLOOKUP(Y14,NP,5,FALSE),"  ",VLOOKUP(Y14,NP,6,FALSE)),IF(VLOOKUP(Y14,NP,22,FALSE)=0,CONCATENATE(VLOOKUP(Y14,NP,15,FALSE),"  ",VLOOKUP(Y14,NP,16,FALSE)),"")))</f>
      </c>
      <c r="K51" s="50"/>
      <c r="L51" s="51"/>
      <c r="M51" s="50"/>
      <c r="N51" s="50"/>
      <c r="O51" s="51"/>
      <c r="P51" s="50"/>
      <c r="Q51" s="49" t="str">
        <f>IF(AND(VLOOKUP(Y14,NP,12,FALSE)=0,VLOOKUP(Y14,NP,22,FALSE)=0),"",IF(VLOOKUP(Y14,NP,12,FALSE)=0,VLOOKUP(Y14,NP,4,FALSE),IF(VLOOKUP(Y14,NP,22,FALSE)=0,VLOOKUP(Y14,NP,14,FALSE),"")))</f>
      </c>
      <c r="R51" s="96">
        <v>6</v>
      </c>
      <c r="S51" s="130"/>
      <c r="T51" s="131"/>
      <c r="U51" s="130"/>
      <c r="V51" s="130"/>
      <c r="W51" s="131"/>
      <c r="X51" s="178"/>
      <c r="AF51" s="178"/>
      <c r="AH51" s="92"/>
      <c r="AI51" s="56"/>
      <c r="AJ51" s="57"/>
      <c r="AK51" s="57"/>
      <c r="AL51" s="58"/>
      <c r="AM51" s="57"/>
      <c r="AN51" s="57"/>
      <c r="AO51" s="58"/>
      <c r="AP51" s="44"/>
      <c r="AQ51" s="47"/>
      <c r="AR51" s="81"/>
      <c r="AS51" s="47"/>
      <c r="AT51" s="92"/>
      <c r="AU51" s="47"/>
      <c r="AV51" s="47"/>
      <c r="AW51" s="92"/>
      <c r="AX51" s="47"/>
      <c r="AY51" s="64"/>
      <c r="AZ51" s="105"/>
      <c r="BA51" s="106"/>
      <c r="BB51" s="107"/>
      <c r="BC51" s="106"/>
      <c r="BD51" s="106"/>
      <c r="BE51" s="107"/>
      <c r="BF51" s="48">
        <v>8</v>
      </c>
      <c r="BG51" s="49" t="str">
        <f>IF(AND(VLOOKUP(AY14,NP,12,FALSE)=0,VLOOKUP(AY14,NP,22,FALSE)=0),"",IF(VLOOKUP(AY14,NP,12,FALSE)=0,VLOOKUP(AY14,NP,4,FALSE),IF(VLOOKUP(AY14,NP,22,FALSE)=0,VLOOKUP(AY14,NP,14,FALSE),"")))</f>
      </c>
      <c r="BH51" s="50" t="str">
        <f>IF(BG51="","",IF(VLOOKUP(AY14,NP,12,FALSE)=0,CONCATENATE(VLOOKUP(AY14,NP,5,FALSE),"  ",VLOOKUP(AY14,NP,6,FALSE)),IF(VLOOKUP(AY14,NP,22,FALSE)=0,CONCATENATE(VLOOKUP(AY14,NP,15,FALSE),"  ",VLOOKUP(AY14,NP,16,FALSE)),"")))</f>
      </c>
      <c r="BI51" s="50"/>
      <c r="BJ51" s="51"/>
      <c r="BK51" s="50"/>
      <c r="BL51" s="50"/>
      <c r="BM51" s="51"/>
      <c r="BN51" s="50"/>
      <c r="BO51" s="59"/>
      <c r="BP51" s="53"/>
      <c r="BQ51" s="53"/>
      <c r="BR51" s="53"/>
      <c r="BS51" s="53"/>
      <c r="BT51" s="53"/>
      <c r="BU51" s="53"/>
      <c r="BV51" s="53"/>
      <c r="BW51" s="103"/>
      <c r="CB51" s="39"/>
    </row>
    <row r="52" ht="12" customHeight="1">
      <c r="I52" s="170"/>
      <c r="J52" s="76" t="str">
        <f>IF(Q51="","",IF(VLOOKUP(Y14,NP,12,FALSE)=0,CONCATENATE(VLOOKUP(Y14,NP,8,FALSE)," pts - ",VLOOKUP(Y14,NP,11,FALSE)),IF(VLOOKUP(Y14,NP,22,FALSE)=0,CONCATENATE(VLOOKUP(Y14,NP,18,FALSE)," pts - ",VLOOKUP(Y14,NP,21,FALSE)),"")))</f>
      </c>
      <c r="K52" s="76"/>
      <c r="L52" s="77"/>
      <c r="M52" s="76"/>
      <c r="N52" s="76"/>
      <c r="O52" s="77"/>
      <c r="P52" s="54"/>
      <c r="X52" s="180"/>
      <c r="AF52" s="178"/>
      <c r="AH52" s="92"/>
      <c r="AI52" s="56"/>
      <c r="AJ52" s="57"/>
      <c r="AK52" s="45"/>
      <c r="AL52" s="46"/>
      <c r="AM52" s="45"/>
      <c r="AN52" s="45"/>
      <c r="AO52" s="46"/>
      <c r="AP52" s="47"/>
      <c r="AQ52" s="47"/>
      <c r="AR52" s="81"/>
      <c r="AS52" s="47"/>
      <c r="AT52" s="92"/>
      <c r="AU52" s="47"/>
      <c r="AV52" s="47"/>
      <c r="AW52" s="92"/>
      <c r="AX52" s="47"/>
      <c r="AY52" s="64"/>
      <c r="AZ52" s="108"/>
      <c r="BA52" s="109"/>
      <c r="BB52" s="58"/>
      <c r="BC52" s="109"/>
      <c r="BD52" s="109"/>
      <c r="BE52" s="58"/>
      <c r="BF52" s="44"/>
      <c r="BG52" s="85"/>
      <c r="BH52" s="76" t="str">
        <f>IF(BG51="","",IF(VLOOKUP(AY14,NP,12,FALSE)=0,CONCATENATE(VLOOKUP(AY14,NP,8,FALSE)," pts - ",VLOOKUP(AY14,NP,11,FALSE)),IF(VLOOKUP(AY14,NP,22,FALSE)=0,CONCATENATE(VLOOKUP(AY14,NP,18,FALSE)," pts - ",VLOOKUP(AY14,NP,21,FALSE)),"")))</f>
      </c>
      <c r="BI52" s="76"/>
      <c r="BJ52" s="77"/>
      <c r="BK52" s="76"/>
      <c r="BL52" s="76"/>
      <c r="BM52" s="77"/>
      <c r="BN52" s="110"/>
      <c r="BO52" s="74"/>
      <c r="BP52" s="53"/>
      <c r="BQ52" s="53"/>
      <c r="BR52" s="53"/>
      <c r="BS52" s="53"/>
      <c r="BT52" s="53"/>
      <c r="BU52" s="53"/>
      <c r="BV52" s="53"/>
      <c r="BW52" s="103"/>
      <c r="CB52" s="39"/>
    </row>
    <row r="53" ht="12" customHeight="1">
      <c r="A53" s="87" t="s">
        <v>151</v>
      </c>
      <c r="B53" s="50" t="str">
        <f>IF(I53="","",IF(VLOOKUP(Q53,NP,12,FALSE)=1,CONCATENATE(VLOOKUP(Q53,NP,5,FALSE),"  ",VLOOKUP(Q53,NP,6,FALSE)),IF(VLOOKUP(Q53,NP,22,FALSE)=1,CONCATENATE(VLOOKUP(Q53,NP,15,FALSE),"  ",VLOOKUP(Q53,NP,16,FALSE)),"")))</f>
      </c>
      <c r="C53" s="50"/>
      <c r="D53" s="50"/>
      <c r="E53" s="50"/>
      <c r="F53" s="50"/>
      <c r="G53" s="50"/>
      <c r="H53" s="50"/>
      <c r="I53" s="172" t="str">
        <f>IF(VLOOKUP(Q53,NP,12,FALSE)=1,VLOOKUP(Q53,NP,4,FALSE),IF(VLOOKUP(Q53,NP,22,FALSE)=1,VLOOKUP(Q53,NP,14,FALSE),""))</f>
      </c>
      <c r="J53" s="66" t="s">
        <v>130</v>
      </c>
      <c r="K53" s="66"/>
      <c r="L53" s="67" t="str">
        <f>IF(VLOOKUP(Q53,NP,32,FALSE)="","",IF(VLOOKUP(Q53,NP,32,FALSE)=0,"",VLOOKUP(Q53,NP,32,FALSE)))</f>
      </c>
      <c r="M53" s="68" t="str">
        <f>IF(VLOOKUP(Q53,NP,33,FALSE)="","",IF(VLOOKUP(Q53,NP,34,FALSE)=2,"",VLOOKUP(Q53,NP,34,FALSE)))</f>
      </c>
      <c r="N53" s="68"/>
      <c r="O53" s="69" t="str">
        <f>IF(VLOOKUP(Q53,NP,33,FALSE)="","",IF(VLOOKUP(Q53,NP,33,FALSE)=0,"",VLOOKUP(Q53,NP,33,FALSE)))</f>
      </c>
      <c r="P53" s="70"/>
      <c r="Q53" s="65">
        <v>24</v>
      </c>
      <c r="X53" s="178"/>
      <c r="AF53" s="178"/>
      <c r="AH53" s="92"/>
      <c r="AI53" s="56"/>
      <c r="AJ53" s="57"/>
      <c r="AK53" s="111"/>
      <c r="AL53" s="111"/>
      <c r="AM53" s="111"/>
      <c r="AN53" s="111"/>
      <c r="AO53" s="111"/>
      <c r="AP53" s="47"/>
      <c r="AQ53" s="56"/>
      <c r="AR53" s="112"/>
      <c r="AS53" s="57"/>
      <c r="AT53" s="58"/>
      <c r="AU53" s="57"/>
      <c r="AV53" s="57"/>
      <c r="AW53" s="58"/>
      <c r="AX53" s="44"/>
      <c r="AY53" s="64"/>
      <c r="AZ53" s="113"/>
      <c r="BA53" s="114"/>
      <c r="BB53" s="111"/>
      <c r="BC53" s="114"/>
      <c r="BD53" s="114"/>
      <c r="BE53" s="111"/>
      <c r="BF53" s="44"/>
      <c r="BG53" s="65">
        <v>12</v>
      </c>
      <c r="BH53" s="66" t="s">
        <v>130</v>
      </c>
      <c r="BI53" s="66"/>
      <c r="BJ53" s="67" t="str">
        <f>IF(VLOOKUP(BG53,NP,32,FALSE)="","",IF(VLOOKUP(BG53,NP,32,FALSE)=0,"",VLOOKUP(BG53,NP,32,FALSE)))</f>
      </c>
      <c r="BK53" s="68" t="str">
        <f>IF(VLOOKUP(BG53,NP,33,FALSE)="","",IF(VLOOKUP(BG53,NP,34,FALSE)=2,"",VLOOKUP(BG53,NP,34,FALSE)))</f>
      </c>
      <c r="BL53" s="68"/>
      <c r="BM53" s="69" t="str">
        <f>IF(VLOOKUP(BG53,NP,33,FALSE)="","",IF(VLOOKUP(BG53,NP,33,FALSE)=0,"",VLOOKUP(BG53,NP,33,FALSE)))</f>
      </c>
      <c r="BN53" s="70"/>
      <c r="BO53" s="71" t="str">
        <f>IF(VLOOKUP(BG53,NP,12,FALSE)=1,VLOOKUP(BG53,NP,4,FALSE),IF(VLOOKUP(BG53,NP,22,FALSE)=1,VLOOKUP(BG53,NP,14,FALSE),""))</f>
      </c>
      <c r="BP53" s="50" t="str">
        <f>IF(BO53="","",IF(VLOOKUP(BG53,NP,12,FALSE)=1,CONCATENATE(VLOOKUP(BG53,NP,5,FALSE),"  ",VLOOKUP(BG53,NP,6,FALSE)),IF(VLOOKUP(BG53,NP,22,FALSE)=1,CONCATENATE(VLOOKUP(BG53,NP,15,FALSE),"  ",VLOOKUP(BG53,NP,16,FALSE)),"")))</f>
      </c>
      <c r="BQ53" s="50"/>
      <c r="BR53" s="50"/>
      <c r="BS53" s="50"/>
      <c r="BT53" s="50"/>
      <c r="BU53" s="50"/>
      <c r="BV53" s="50"/>
      <c r="BW53" s="87" t="s">
        <v>134</v>
      </c>
      <c r="CB53" s="39"/>
    </row>
    <row r="54" ht="12" customHeight="1">
      <c r="B54" s="54" t="str">
        <f>IF(I53="","",IF(VLOOKUP(Q53,NP,12,FALSE)=1,CONCATENATE(VLOOKUP(Q53,NP,8,FALSE)," pts - ",VLOOKUP(Q53,NP,11,FALSE)),IF(VLOOKUP(Q53,NP,22,FALSE)=1,CONCATENATE(VLOOKUP(Q53,NP,18,FALSE)," pts - ",VLOOKUP(Q53,NP,21,FALSE)),"")))</f>
      </c>
      <c r="C54" s="54"/>
      <c r="D54" s="54"/>
      <c r="E54" s="54"/>
      <c r="F54" s="54"/>
      <c r="G54" s="54"/>
      <c r="H54" s="54"/>
      <c r="I54" s="170"/>
      <c r="X54" s="178"/>
      <c r="AF54" s="178"/>
      <c r="AH54" s="92"/>
      <c r="AI54" s="56"/>
      <c r="AJ54" s="57"/>
      <c r="AK54" s="44"/>
      <c r="AL54" s="52"/>
      <c r="AM54" s="44"/>
      <c r="AN54" s="44"/>
      <c r="AO54" s="52"/>
      <c r="AP54" s="47"/>
      <c r="AQ54" s="44"/>
      <c r="AR54" s="104"/>
      <c r="AS54" s="45"/>
      <c r="AT54" s="46"/>
      <c r="AU54" s="45"/>
      <c r="AV54" s="45"/>
      <c r="AW54" s="46"/>
      <c r="AX54" s="47"/>
      <c r="AY54" s="64"/>
      <c r="AZ54" s="115"/>
      <c r="BA54" s="116"/>
      <c r="BB54" s="117"/>
      <c r="BC54" s="116"/>
      <c r="BD54" s="116"/>
      <c r="BE54" s="117"/>
      <c r="BF54" s="44"/>
      <c r="BG54" s="53"/>
      <c r="BH54" s="53"/>
      <c r="BI54" s="53"/>
      <c r="BJ54" s="82"/>
      <c r="BK54" s="53"/>
      <c r="BL54" s="53"/>
      <c r="BM54" s="82"/>
      <c r="BN54" s="85"/>
      <c r="BO54" s="73"/>
      <c r="BP54" s="54" t="str">
        <f>IF(BO53="","",IF(VLOOKUP(BG53,NP,12,FALSE)=1,CONCATENATE(VLOOKUP(BG53,NP,8,FALSE)," pts - ",VLOOKUP(BG53,NP,11,FALSE)),IF(VLOOKUP(BG53,NP,22,FALSE)=1,CONCATENATE(VLOOKUP(BG53,NP,18,FALSE)," pts - ",VLOOKUP(BG53,NP,21,FALSE)),"")))</f>
      </c>
      <c r="BQ54" s="54"/>
      <c r="BR54" s="54"/>
      <c r="BS54" s="54"/>
      <c r="BT54" s="54"/>
      <c r="BU54" s="54"/>
      <c r="BV54" s="54"/>
      <c r="BW54" s="103"/>
      <c r="CB54" s="39"/>
    </row>
    <row r="55" ht="12" customHeight="1">
      <c r="B55" s="54" t="str">
        <f>IF(I53="","",CONCATENATE(IF(VLOOKUP(Q53,NP,23,FALSE)="","",IF(VLOOKUP(Q53,NP,12,FALSE)=1,VLOOKUP(Q53,NP,23,FALSE),-VLOOKUP(Q53,NP,23,FALSE))),IF(VLOOKUP(Q53,NP,24,FALSE)="","",CONCATENATE(" / ",IF(VLOOKUP(Q53,NP,12,FALSE)=1,VLOOKUP(Q53,NP,24,FALSE),-VLOOKUP(Q53,NP,24,FALSE)))),IF(VLOOKUP(Q53,NP,25,FALSE)="","",CONCATENATE(" / ",IF(VLOOKUP(Q53,NP,12,FALSE)=1,VLOOKUP(Q53,NP,25,FALSE),-VLOOKUP(Q53,NP,25,FALSE)))),IF(VLOOKUP(Q53,NP,26,FALSE)="","",CONCATENATE(" / ",IF(VLOOKUP(Q53,NP,12,FALSE)=1,VLOOKUP(Q53,NP,26,FALSE),-VLOOKUP(Q53,NP,26,FALSE)))),IF(VLOOKUP(Q53,NP,27,FALSE)="","",CONCATENATE(" / ",IF(VLOOKUP(Q53,NP,12,FALSE)=1,VLOOKUP(Q53,NP,27,FALSE),-VLOOKUP(Q53,NP,27,FALSE)))),IF(VLOOKUP(Q53,NP,28)="","",CONCATENATE(" / ",IF(VLOOKUP(Q53,NP,12)=1,VLOOKUP(Q53,NP,28),-VLOOKUP(Q53,NP,28)))),IF(VLOOKUP(Q53,NP,29)="","",CONCATENATE(" / ",IF(VLOOKUP(Q53,NP,12)=1,VLOOKUP(Q53,NP,29),-VLOOKUP(Q53,NP,29))))))</f>
      </c>
      <c r="C55" s="54"/>
      <c r="D55" s="54"/>
      <c r="E55" s="54"/>
      <c r="F55" s="54"/>
      <c r="G55" s="54"/>
      <c r="H55" s="54"/>
      <c r="I55" s="170"/>
      <c r="J55" s="50" t="str">
        <f>IF(Q55="","",IF(VLOOKUP(Y38,NP,12,FALSE)=0,CONCATENATE(VLOOKUP(Y38,NP,5,FALSE),"  ",VLOOKUP(Y38,NP,6,FALSE)),IF(VLOOKUP(Y38,NP,22,FALSE)=0,CONCATENATE(VLOOKUP(Y38,NP,15,FALSE),"  ",VLOOKUP(Y38,NP,16,FALSE)),"")))</f>
      </c>
      <c r="K55" s="50"/>
      <c r="L55" s="51"/>
      <c r="M55" s="50"/>
      <c r="N55" s="50"/>
      <c r="O55" s="51"/>
      <c r="P55" s="50"/>
      <c r="Q55" s="49" t="str">
        <f>IF(AND(VLOOKUP(Y38,NP,12,FALSE)=0,VLOOKUP(Y38,NP,22,FALSE)=0),"",IF(VLOOKUP(Y38,NP,12,FALSE)=0,VLOOKUP(Y38,NP,4,FALSE),IF(VLOOKUP(Y38,NP,22,FALSE)=0,VLOOKUP(Y38,NP,14,FALSE),"")))</f>
      </c>
      <c r="R55" s="96">
        <v>11</v>
      </c>
      <c r="S55" s="130"/>
      <c r="T55" s="131"/>
      <c r="U55" s="130"/>
      <c r="V55" s="130"/>
      <c r="W55" s="131"/>
      <c r="X55" s="177"/>
      <c r="AF55" s="178"/>
      <c r="AH55" s="92"/>
      <c r="AI55" s="56"/>
      <c r="AJ55" s="57"/>
      <c r="AK55" s="57"/>
      <c r="AL55" s="58"/>
      <c r="AM55" s="57"/>
      <c r="AN55" s="57"/>
      <c r="AO55" s="58"/>
      <c r="AP55" s="44"/>
      <c r="AQ55" s="64"/>
      <c r="AR55" s="113"/>
      <c r="AS55" s="114"/>
      <c r="AT55" s="111"/>
      <c r="AU55" s="114"/>
      <c r="AV55" s="114"/>
      <c r="AW55" s="111"/>
      <c r="AX55" s="47"/>
      <c r="AY55" s="64"/>
      <c r="AZ55" s="118"/>
      <c r="BA55" s="91"/>
      <c r="BB55" s="119"/>
      <c r="BC55" s="91"/>
      <c r="BD55" s="91"/>
      <c r="BE55" s="119"/>
      <c r="BF55" s="48">
        <v>9</v>
      </c>
      <c r="BG55" s="49" t="str">
        <f>IF(AND(VLOOKUP(AY38,NP,12,FALSE)=0,VLOOKUP(AY38,NP,22,FALSE)=0),"",IF(VLOOKUP(AY38,NP,12,FALSE)=0,VLOOKUP(AY38,NP,4,FALSE),IF(VLOOKUP(AY38,NP,22,FALSE)=0,VLOOKUP(AY38,NP,14,FALSE),"")))</f>
      </c>
      <c r="BH55" s="50" t="str">
        <f>IF(BG55="","",IF(VLOOKUP(AY38,NP,12,FALSE)=0,CONCATENATE(VLOOKUP(AY38,NP,5,FALSE),"  ",VLOOKUP(AY38,NP,6,FALSE)),IF(VLOOKUP(AY38,NP,22,FALSE)=0,CONCATENATE(VLOOKUP(AY38,NP,15,FALSE),"  ",VLOOKUP(AY38,NP,16,FALSE)),"")))</f>
      </c>
      <c r="BI55" s="50"/>
      <c r="BJ55" s="51"/>
      <c r="BK55" s="50"/>
      <c r="BL55" s="50"/>
      <c r="BM55" s="51"/>
      <c r="BN55" s="50"/>
      <c r="BO55" s="74"/>
      <c r="BP55" s="54" t="str">
        <f>IF(BO53="","",CONCATENATE(IF(VLOOKUP(BG53,NP,23,FALSE)="","",IF(VLOOKUP(BG53,NP,12,FALSE)=1,VLOOKUP(BG53,NP,23,FALSE),-VLOOKUP(BG53,NP,23,FALSE))),IF(VLOOKUP(BG53,NP,24,FALSE)="","",CONCATENATE(" / ",IF(VLOOKUP(BG53,NP,12,FALSE)=1,VLOOKUP(BG53,NP,24,FALSE),-VLOOKUP(BG53,NP,24,FALSE)))),IF(VLOOKUP(BG53,NP,25,FALSE)="","",CONCATENATE(" / ",IF(VLOOKUP(BG53,NP,12,FALSE)=1,VLOOKUP(BG53,NP,25,FALSE),-VLOOKUP(BG53,NP,25,FALSE)))),IF(VLOOKUP(BG53,NP,26,FALSE)="","",CONCATENATE(" / ",IF(VLOOKUP(BG53,NP,12,FALSE)=1,VLOOKUP(BG53,NP,26,FALSE),-VLOOKUP(BG53,NP,26,FALSE)))),IF(VLOOKUP(BG53,NP,27,FALSE)="","",CONCATENATE(" / ",IF(VLOOKUP(BG53,NP,12,FALSE)=1,VLOOKUP(BG53,NP,27,FALSE),-VLOOKUP(BG53,NP,27,FALSE)))),IF(VLOOKUP(BG53,NP,28)="","",CONCATENATE(" / ",IF(VLOOKUP(BG53,NP,12)=1,VLOOKUP(BG53,NP,28),-VLOOKUP(BG53,NP,28)))),IF(VLOOKUP(BG53,NP,29)="","",CONCATENATE(" / ",IF(VLOOKUP(BG53,NP,12)=1,VLOOKUP(BG53,NP,29),-VLOOKUP(BG53,NP,29))))))</f>
      </c>
      <c r="BQ55" s="54"/>
      <c r="BR55" s="54"/>
      <c r="BS55" s="54"/>
      <c r="BT55" s="54"/>
      <c r="BU55" s="54"/>
      <c r="BV55" s="54"/>
      <c r="BW55" s="103"/>
      <c r="CB55" s="39"/>
    </row>
    <row r="56" ht="12" customHeight="1">
      <c r="J56" s="76" t="str">
        <f>IF(Q55="","",IF(VLOOKUP(Y38,NP,12,FALSE)=0,CONCATENATE(VLOOKUP(Y38,NP,8,FALSE)," pts - ",VLOOKUP(Y38,NP,11,FALSE)),IF(VLOOKUP(Y38,NP,22,FALSE)=0,CONCATENATE(VLOOKUP(Y38,NP,18,FALSE)," pts - ",VLOOKUP(Y38,NP,21,FALSE)),"")))</f>
      </c>
      <c r="K56" s="76"/>
      <c r="L56" s="77"/>
      <c r="M56" s="76"/>
      <c r="N56" s="76"/>
      <c r="O56" s="77"/>
      <c r="P56" s="76"/>
      <c r="AF56" s="178"/>
      <c r="AH56" s="92"/>
      <c r="AI56" s="56"/>
      <c r="AJ56" s="57"/>
      <c r="AK56" s="45"/>
      <c r="AL56" s="46"/>
      <c r="AM56" s="45"/>
      <c r="AN56" s="45"/>
      <c r="AO56" s="46"/>
      <c r="AP56" s="47"/>
      <c r="AQ56" s="64"/>
      <c r="AR56" s="120"/>
      <c r="AS56" s="111"/>
      <c r="AT56" s="111"/>
      <c r="AU56" s="111"/>
      <c r="AV56" s="111"/>
      <c r="AW56" s="111"/>
      <c r="AX56" s="47"/>
      <c r="AY56" s="64"/>
      <c r="AZ56" s="53"/>
      <c r="BA56" s="53"/>
      <c r="BB56" s="82"/>
      <c r="BC56" s="53"/>
      <c r="BD56" s="53"/>
      <c r="BE56" s="82"/>
      <c r="BF56" s="44"/>
      <c r="BG56" s="85"/>
      <c r="BH56" s="76" t="str">
        <f>IF(BG55="","",IF(VLOOKUP(AY38,NP,12,FALSE)=0,CONCATENATE(VLOOKUP(AY38,NP,8,FALSE)," pts - ",VLOOKUP(AY38,NP,11,FALSE)),IF(VLOOKUP(AY38,NP,22,FALSE)=0,CONCATENATE(VLOOKUP(AY38,NP,18,FALSE)," pts - ",VLOOKUP(AY38,NP,21,FALSE)),"")))</f>
      </c>
      <c r="BI56" s="76"/>
      <c r="BJ56" s="77"/>
      <c r="BK56" s="76"/>
      <c r="BL56" s="76"/>
      <c r="BM56" s="77"/>
      <c r="BN56" s="76"/>
      <c r="BO56" s="121"/>
      <c r="BP56" s="53"/>
      <c r="BQ56" s="53"/>
      <c r="BR56" s="53"/>
      <c r="BS56" s="53"/>
      <c r="BT56" s="53"/>
      <c r="BU56" s="53"/>
      <c r="BV56" s="85"/>
      <c r="BW56" s="100"/>
      <c r="CB56" s="39"/>
    </row>
    <row r="57" ht="12" customHeight="1">
      <c r="A57" s="87" t="s">
        <v>152</v>
      </c>
      <c r="B57" s="50" t="str">
        <f>IF(I57="","",IF(VLOOKUP(Q53,NP,12,FALSE)=0,CONCATENATE(VLOOKUP(Q53,NP,5,FALSE),"  ",VLOOKUP(Q53,NP,6,FALSE)),IF(VLOOKUP(Q53,NP,22,FALSE)=0,CONCATENATE(VLOOKUP(Q53,NP,15,FALSE),"  ",VLOOKUP(Q53,NP,16,FALSE)),"")))</f>
      </c>
      <c r="C57" s="50"/>
      <c r="D57" s="50"/>
      <c r="E57" s="50"/>
      <c r="F57" s="50"/>
      <c r="G57" s="50"/>
      <c r="H57" s="50"/>
      <c r="I57" s="49" t="str">
        <f>IF(AND(VLOOKUP(Q53,NP,12,FALSE)=0,VLOOKUP(Q53,NP,22,FALSE)=0),"",IF(VLOOKUP(Q53,NP,12,FALSE)=0,VLOOKUP(Q53,NP,4,FALSE),IF(VLOOKUP(Q53,NP,22,FALSE)=0,VLOOKUP(Q53,NP,14,FALSE),"")))</f>
      </c>
      <c r="J57" s="130"/>
      <c r="K57" s="130"/>
      <c r="L57" s="131"/>
      <c r="M57" s="130"/>
      <c r="N57" s="130"/>
      <c r="O57" s="131"/>
      <c r="P57" s="177"/>
      <c r="R57" s="61"/>
      <c r="S57" s="61"/>
      <c r="T57" s="61"/>
      <c r="U57" s="85"/>
      <c r="V57" s="47"/>
      <c r="AF57" s="178"/>
      <c r="AH57" s="92"/>
      <c r="AI57" s="56"/>
      <c r="AJ57" s="57"/>
      <c r="AK57" s="57"/>
      <c r="AL57" s="58"/>
      <c r="AM57" s="57"/>
      <c r="AN57" s="57"/>
      <c r="AO57" s="58"/>
      <c r="AP57" s="44"/>
      <c r="AQ57" s="64"/>
      <c r="AR57" s="101"/>
      <c r="AS57" s="44"/>
      <c r="AT57" s="52"/>
      <c r="AU57" s="44"/>
      <c r="AV57" s="44"/>
      <c r="AW57" s="52"/>
      <c r="AX57" s="47"/>
      <c r="AY57" s="64"/>
      <c r="AZ57" s="53"/>
      <c r="BA57" s="53"/>
      <c r="BB57" s="82"/>
      <c r="BC57" s="53"/>
      <c r="BD57" s="53"/>
      <c r="BE57" s="82"/>
      <c r="BF57" s="44"/>
      <c r="BG57" s="59"/>
      <c r="BH57" s="88"/>
      <c r="BI57" s="89"/>
      <c r="BJ57" s="90"/>
      <c r="BK57" s="89"/>
      <c r="BL57" s="89"/>
      <c r="BM57" s="90"/>
      <c r="BN57" s="91"/>
      <c r="BO57" s="49" t="str">
        <f>IF(AND(VLOOKUP(BG53,NP,12,FALSE)=0,VLOOKUP(BG53,NP,22,FALSE)=0),"",IF(VLOOKUP(BG53,NP,12,FALSE)=0,VLOOKUP(BG53,NP,4,FALSE),IF(VLOOKUP(BG53,NP,22,FALSE)=0,VLOOKUP(BG53,NP,14,FALSE),"")))</f>
      </c>
      <c r="BP57" s="50" t="str">
        <f>IF(BO57="","",IF(VLOOKUP(BG53,NP,12,FALSE)=0,CONCATENATE(VLOOKUP(BG53,NP,5,FALSE),"  ",VLOOKUP(BG53,NP,6,FALSE)),IF(VLOOKUP(BG53,NP,22,FALSE)=0,CONCATENATE(VLOOKUP(BG53,NP,15,FALSE),"  ",VLOOKUP(BG53,NP,16,FALSE)),"")))</f>
      </c>
      <c r="BQ57" s="50"/>
      <c r="BR57" s="50"/>
      <c r="BS57" s="50"/>
      <c r="BT57" s="50"/>
      <c r="BU57" s="50"/>
      <c r="BV57" s="50"/>
      <c r="BW57" s="87" t="s">
        <v>135</v>
      </c>
      <c r="CB57" s="39"/>
    </row>
    <row r="58" ht="12" customHeight="1">
      <c r="A58" s="179"/>
      <c r="B58" s="54" t="str">
        <f>IF(I57="","",IF(VLOOKUP(Q53,NP,12,FALSE)=0,CONCATENATE(VLOOKUP(Q53,NP,8,FALSE)," pts - ",VLOOKUP(Q53,NP,11,FALSE)),IF(VLOOKUP(Q53,NP,22,FALSE)=0,CONCATENATE(VLOOKUP(Q53,NP,18,FALSE)," pts - ",VLOOKUP(Q53,NP,21,FALSE)),"")))</f>
      </c>
      <c r="C58" s="54"/>
      <c r="D58" s="54"/>
      <c r="E58" s="54"/>
      <c r="F58" s="54"/>
      <c r="G58" s="54"/>
      <c r="H58" s="54"/>
      <c r="L58" s="61"/>
      <c r="M58" s="53"/>
      <c r="U58" s="126"/>
      <c r="V58" s="47"/>
      <c r="AF58" s="178"/>
      <c r="AH58" s="92"/>
      <c r="AI58" s="56"/>
      <c r="AJ58" s="57"/>
      <c r="AK58" s="45"/>
      <c r="AL58" s="46"/>
      <c r="AM58" s="45"/>
      <c r="AN58" s="45"/>
      <c r="AO58" s="46"/>
      <c r="AP58" s="47"/>
      <c r="AQ58" s="64"/>
      <c r="AR58" s="101"/>
      <c r="AS58" s="44"/>
      <c r="AT58" s="52"/>
      <c r="AU58" s="44"/>
      <c r="AV58" s="44"/>
      <c r="AW58" s="52"/>
      <c r="AX58" s="47"/>
      <c r="AY58" s="64"/>
      <c r="AZ58" s="53"/>
      <c r="BA58" s="53"/>
      <c r="BB58" s="82"/>
      <c r="BC58" s="53"/>
      <c r="BD58" s="53"/>
      <c r="BE58" s="82"/>
      <c r="BF58" s="44"/>
      <c r="BG58" s="59"/>
      <c r="BH58" s="42"/>
      <c r="BI58" s="42"/>
      <c r="BJ58" s="43"/>
      <c r="BK58" s="42"/>
      <c r="BL58" s="42"/>
      <c r="BM58" s="43"/>
      <c r="BN58" s="53"/>
      <c r="BO58" s="85"/>
      <c r="BP58" s="54" t="str">
        <f>IF(BO57="","",IF(VLOOKUP(BG53,NP,12,FALSE)=0,CONCATENATE(VLOOKUP(BG53,NP,8,FALSE)," pts - ",VLOOKUP(BG53,NP,11,FALSE)),IF(VLOOKUP(BG53,NP,22,FALSE)=0,CONCATENATE(VLOOKUP(BG53,NP,18,FALSE)," pts - ",VLOOKUP(BG53,NP,21,FALSE)),"")))</f>
      </c>
      <c r="BQ58" s="54"/>
      <c r="BR58" s="54"/>
      <c r="BS58" s="54"/>
      <c r="BT58" s="54"/>
      <c r="BU58" s="54"/>
      <c r="BV58" s="54"/>
      <c r="BW58" s="103"/>
      <c r="CB58" s="39"/>
    </row>
    <row r="59" ht="12" customHeight="1">
      <c r="A59" s="179"/>
      <c r="B59" s="124"/>
      <c r="C59" s="124"/>
      <c r="D59" s="124"/>
      <c r="E59" s="126"/>
      <c r="U59" s="126"/>
      <c r="V59" s="47"/>
      <c r="AF59" s="178"/>
      <c r="AH59" s="92"/>
      <c r="AI59" s="56"/>
      <c r="AJ59" s="57"/>
      <c r="AK59" s="111"/>
      <c r="AL59" s="111"/>
      <c r="AM59" s="111"/>
      <c r="AN59" s="111"/>
      <c r="AO59" s="111"/>
      <c r="AP59" s="47"/>
      <c r="AQ59" s="56"/>
      <c r="AR59" s="112"/>
      <c r="AS59" s="57"/>
      <c r="AT59" s="58"/>
      <c r="AU59" s="57"/>
      <c r="AV59" s="57"/>
      <c r="AW59" s="58"/>
      <c r="AX59" s="44"/>
      <c r="AY59" s="64"/>
      <c r="AZ59" s="53"/>
      <c r="BA59" s="114"/>
      <c r="BB59" s="111"/>
      <c r="BC59" s="114"/>
      <c r="BD59" s="114"/>
      <c r="BE59" s="111"/>
      <c r="BF59" s="44"/>
      <c r="BG59" s="59"/>
      <c r="CB59" s="39"/>
    </row>
    <row r="60" ht="12" customHeight="1">
      <c r="A60" s="179"/>
      <c r="B60" s="124"/>
      <c r="C60" s="124"/>
      <c r="D60" s="124"/>
      <c r="E60" s="126"/>
      <c r="F60" s="59"/>
      <c r="G60" s="61"/>
      <c r="H60" s="61"/>
      <c r="I60" s="61"/>
      <c r="J60" s="93"/>
      <c r="K60" s="94"/>
      <c r="L60" s="94"/>
      <c r="M60" s="94"/>
      <c r="N60" s="94"/>
      <c r="O60" s="94"/>
      <c r="P60" s="94"/>
      <c r="Q60" s="95"/>
      <c r="R60" s="93"/>
      <c r="S60" s="94"/>
      <c r="T60" s="94"/>
      <c r="U60" s="94"/>
      <c r="V60" s="94"/>
      <c r="W60" s="94"/>
      <c r="X60" s="94"/>
      <c r="Y60" s="95"/>
      <c r="AF60" s="178"/>
      <c r="AH60" s="92"/>
      <c r="AI60" s="56"/>
      <c r="AJ60" s="57"/>
      <c r="AK60" s="44"/>
      <c r="AL60" s="52"/>
      <c r="AM60" s="44"/>
      <c r="AN60" s="44"/>
      <c r="AO60" s="52"/>
      <c r="AP60" s="47"/>
      <c r="AQ60" s="64"/>
      <c r="AR60" s="104"/>
      <c r="AS60" s="45"/>
      <c r="AT60" s="46"/>
      <c r="AU60" s="45"/>
      <c r="AV60" s="45"/>
      <c r="AW60" s="46"/>
      <c r="AX60" s="44"/>
      <c r="AY60" s="93"/>
      <c r="AZ60" s="94"/>
      <c r="BA60" s="94"/>
      <c r="BB60" s="94"/>
      <c r="BC60" s="94"/>
      <c r="BD60" s="94"/>
      <c r="BE60" s="94"/>
      <c r="BF60" s="95"/>
      <c r="BG60" s="93"/>
      <c r="BH60" s="94"/>
      <c r="BI60" s="94"/>
      <c r="BJ60" s="94"/>
      <c r="BK60" s="94"/>
      <c r="BL60" s="94"/>
      <c r="BM60" s="94"/>
      <c r="BN60" s="95"/>
      <c r="CB60" s="39"/>
    </row>
    <row r="61" ht="12" customHeight="1">
      <c r="A61" s="179"/>
      <c r="B61" s="124"/>
      <c r="C61" s="124"/>
      <c r="D61" s="124"/>
      <c r="E61" s="126"/>
      <c r="F61" s="59"/>
      <c r="G61" s="61"/>
      <c r="H61" s="61"/>
      <c r="I61" s="61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AF61" s="178"/>
      <c r="AH61" s="92"/>
      <c r="AI61" s="56"/>
      <c r="AJ61" s="57"/>
      <c r="AK61" s="44"/>
      <c r="AL61" s="52"/>
      <c r="AM61" s="44"/>
      <c r="AN61" s="44"/>
      <c r="AO61" s="52"/>
      <c r="AP61" s="47"/>
      <c r="AQ61" s="64"/>
      <c r="AR61" s="104"/>
      <c r="AS61" s="45"/>
      <c r="AT61" s="46"/>
      <c r="AU61" s="45"/>
      <c r="AV61" s="45"/>
      <c r="AW61" s="46"/>
      <c r="AX61" s="44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CB61" s="39"/>
    </row>
    <row r="62" ht="12" customHeight="1">
      <c r="A62" s="179"/>
      <c r="B62" s="124"/>
      <c r="C62" s="124"/>
      <c r="D62" s="124"/>
      <c r="E62" s="126"/>
      <c r="F62" s="59"/>
      <c r="G62" s="61"/>
      <c r="H62" s="61"/>
      <c r="I62" s="61"/>
      <c r="J62" s="102" t="s">
        <v>154</v>
      </c>
      <c r="K62" s="102"/>
      <c r="L62" s="102"/>
      <c r="M62" s="102"/>
      <c r="N62" s="102"/>
      <c r="O62" s="102"/>
      <c r="P62" s="102"/>
      <c r="Q62" s="102"/>
      <c r="R62" s="102" t="s">
        <v>153</v>
      </c>
      <c r="S62" s="102"/>
      <c r="T62" s="102"/>
      <c r="U62" s="102"/>
      <c r="V62" s="102"/>
      <c r="W62" s="102"/>
      <c r="X62" s="102"/>
      <c r="Y62" s="102"/>
      <c r="AF62" s="178"/>
      <c r="AH62" s="92"/>
      <c r="AI62" s="56"/>
      <c r="AJ62" s="57"/>
      <c r="AK62" s="45"/>
      <c r="AL62" s="46"/>
      <c r="AM62" s="45"/>
      <c r="AN62" s="45"/>
      <c r="AO62" s="46"/>
      <c r="AP62" s="47"/>
      <c r="AQ62" s="47"/>
      <c r="AR62" s="98"/>
      <c r="AS62" s="85"/>
      <c r="AT62" s="99"/>
      <c r="AU62" s="85"/>
      <c r="AV62" s="85"/>
      <c r="AW62" s="99"/>
      <c r="AX62" s="53"/>
      <c r="AY62" s="102" t="s">
        <v>136</v>
      </c>
      <c r="AZ62" s="102"/>
      <c r="BA62" s="102"/>
      <c r="BB62" s="102"/>
      <c r="BC62" s="102"/>
      <c r="BD62" s="102"/>
      <c r="BE62" s="102"/>
      <c r="BF62" s="102"/>
      <c r="BG62" s="102" t="s">
        <v>137</v>
      </c>
      <c r="BH62" s="102"/>
      <c r="BI62" s="102"/>
      <c r="BJ62" s="102"/>
      <c r="BK62" s="102"/>
      <c r="BL62" s="102"/>
      <c r="BM62" s="102"/>
      <c r="BN62" s="102"/>
      <c r="BO62" s="53"/>
      <c r="BP62" s="53"/>
      <c r="BQ62" s="53"/>
      <c r="BR62" s="53"/>
      <c r="BS62" s="53"/>
      <c r="BT62" s="53"/>
      <c r="BU62" s="53"/>
      <c r="BV62" s="53"/>
      <c r="BW62" s="103"/>
      <c r="BX62" s="53"/>
      <c r="BY62" s="53"/>
      <c r="BZ62" s="53"/>
      <c r="CA62" s="53"/>
      <c r="CB62" s="103"/>
    </row>
    <row r="63" ht="12" customHeight="1">
      <c r="A63" s="179"/>
      <c r="B63" s="124"/>
      <c r="C63" s="124"/>
      <c r="D63" s="124"/>
      <c r="E63" s="126"/>
      <c r="F63" s="59"/>
      <c r="G63" s="61"/>
      <c r="H63" s="61"/>
      <c r="I63" s="61"/>
      <c r="J63" s="61"/>
      <c r="K63" s="61"/>
      <c r="L63" s="61"/>
      <c r="M63" s="126"/>
      <c r="AF63" s="178"/>
      <c r="AH63" s="92"/>
      <c r="AI63" s="56"/>
      <c r="AJ63" s="57"/>
      <c r="AK63" s="57"/>
      <c r="AL63" s="58"/>
      <c r="AM63" s="57"/>
      <c r="AN63" s="57"/>
      <c r="AO63" s="58"/>
      <c r="AP63" s="44"/>
      <c r="AQ63" s="47"/>
      <c r="AR63" s="123"/>
      <c r="AS63" s="124"/>
      <c r="AT63" s="125"/>
      <c r="AU63" s="124"/>
      <c r="AV63" s="124"/>
      <c r="AW63" s="125"/>
      <c r="AX63" s="126"/>
      <c r="AY63" s="59"/>
      <c r="AZ63" s="61"/>
      <c r="BA63" s="61"/>
      <c r="BB63" s="61"/>
      <c r="BC63" s="61"/>
      <c r="BD63" s="61"/>
      <c r="BE63" s="61"/>
      <c r="BF63" s="126"/>
      <c r="BG63" s="127"/>
      <c r="BH63" s="126"/>
      <c r="BI63" s="126"/>
      <c r="BJ63" s="128"/>
      <c r="BK63" s="126"/>
      <c r="BL63" s="126"/>
      <c r="BM63" s="128"/>
      <c r="BN63" s="126"/>
      <c r="BO63" s="127"/>
      <c r="BP63" s="126"/>
      <c r="BQ63" s="126"/>
      <c r="BR63" s="126"/>
      <c r="BS63" s="126"/>
      <c r="BT63" s="126"/>
      <c r="BU63" s="126"/>
      <c r="BV63" s="126"/>
      <c r="BW63" s="103"/>
      <c r="BX63" s="53"/>
      <c r="BY63" s="53"/>
      <c r="BZ63" s="53"/>
      <c r="CA63" s="53"/>
      <c r="CB63" s="103"/>
    </row>
    <row r="64" ht="12" customHeight="1">
      <c r="A64" s="179"/>
      <c r="B64" s="124"/>
      <c r="C64" s="124"/>
      <c r="D64" s="124"/>
      <c r="E64" s="126"/>
      <c r="F64" s="59"/>
      <c r="G64" s="61"/>
      <c r="H64" s="61"/>
      <c r="I64" s="61"/>
      <c r="J64" s="61"/>
      <c r="K64" s="61"/>
      <c r="L64" s="61"/>
      <c r="M64" s="126"/>
      <c r="R64" s="50" t="str">
        <f>IF(Y64="","",IF(VLOOKUP(AG8,NP,12,FALSE)=0,CONCATENATE(VLOOKUP(AG8,NP,5,FALSE),"  ",VLOOKUP(AG8,NP,6,FALSE)),IF(VLOOKUP(AG8,NP,22,FALSE)=0,CONCATENATE(VLOOKUP(AG8,NP,15,FALSE),"  ",VLOOKUP(AG8,NP,16,FALSE)),"")))</f>
      </c>
      <c r="S64" s="50"/>
      <c r="T64" s="51"/>
      <c r="U64" s="50"/>
      <c r="V64" s="50"/>
      <c r="W64" s="51"/>
      <c r="X64" s="50"/>
      <c r="Y64" s="49" t="str">
        <f>IF(AND(VLOOKUP(AG8,NP,12,FALSE)=0,VLOOKUP(AG8,NP,22,FALSE)=0),"",IF(VLOOKUP(AG8,NP,12,FALSE)=0,VLOOKUP(AG8,NP,4,FALSE),IF(VLOOKUP(AG8,NP,22,FALSE)=0,VLOOKUP(AG8,NP,14,FALSE),"")))</f>
      </c>
      <c r="Z64" s="96">
        <v>2</v>
      </c>
      <c r="AA64" s="130"/>
      <c r="AB64" s="131"/>
      <c r="AC64" s="130"/>
      <c r="AD64" s="130"/>
      <c r="AE64" s="131"/>
      <c r="AF64" s="177"/>
      <c r="AH64" s="92"/>
      <c r="AI64" s="56"/>
      <c r="AJ64" s="57"/>
      <c r="AK64" s="45"/>
      <c r="AL64" s="46"/>
      <c r="AM64" s="45"/>
      <c r="AN64" s="45"/>
      <c r="AO64" s="46"/>
      <c r="AP64" s="47"/>
      <c r="AQ64" s="47"/>
      <c r="AR64" s="129"/>
      <c r="AS64" s="130"/>
      <c r="AT64" s="131"/>
      <c r="AU64" s="130"/>
      <c r="AV64" s="130"/>
      <c r="AW64" s="131"/>
      <c r="AX64" s="48">
        <v>4</v>
      </c>
      <c r="AY64" s="49" t="str">
        <f>IF(AND(VLOOKUP(AQ8,NP,12,FALSE)=0,VLOOKUP(AQ8,NP,22,FALSE)=0),"",IF(VLOOKUP(AQ8,NP,12,FALSE)=0,VLOOKUP(AQ8,NP,4,FALSE),IF(VLOOKUP(AQ8,NP,22,FALSE)=0,VLOOKUP(AQ8,NP,14,FALSE),"")))</f>
      </c>
      <c r="AZ64" s="50" t="str">
        <f>IF(AY64="","",IF(VLOOKUP(AQ8,NP,12,FALSE)=0,CONCATENATE(VLOOKUP(AQ8,NP,5,FALSE),"  ",VLOOKUP(AQ8,NP,6,FALSE)),IF(VLOOKUP(AQ8,NP,22,FALSE)=0,CONCATENATE(VLOOKUP(AQ8,NP,15,FALSE),"  ",VLOOKUP(AQ8,NP,16,FALSE)),"")))</f>
      </c>
      <c r="BA64" s="50"/>
      <c r="BB64" s="51"/>
      <c r="BC64" s="50"/>
      <c r="BD64" s="50"/>
      <c r="BE64" s="51"/>
      <c r="BF64" s="50"/>
      <c r="BG64" s="59"/>
      <c r="BH64" s="53"/>
      <c r="BI64" s="53"/>
      <c r="BJ64" s="82"/>
      <c r="BK64" s="53"/>
      <c r="BL64" s="53"/>
      <c r="BM64" s="82"/>
      <c r="BN64" s="53"/>
      <c r="BO64" s="59"/>
      <c r="BP64" s="53"/>
      <c r="BQ64" s="53"/>
      <c r="BR64" s="53"/>
      <c r="BS64" s="53"/>
      <c r="BT64" s="53"/>
      <c r="BU64" s="53"/>
      <c r="BV64" s="53"/>
      <c r="BW64" s="103"/>
      <c r="BX64" s="53"/>
      <c r="BY64" s="53"/>
      <c r="BZ64" s="53"/>
      <c r="CA64" s="53"/>
      <c r="CB64" s="103"/>
    </row>
    <row r="65" ht="12" customHeight="1">
      <c r="A65" s="179"/>
      <c r="B65" s="124"/>
      <c r="C65" s="124"/>
      <c r="D65" s="124"/>
      <c r="E65" s="126"/>
      <c r="F65" s="59"/>
      <c r="G65" s="61"/>
      <c r="H65" s="61"/>
      <c r="I65" s="61"/>
      <c r="J65" s="61"/>
      <c r="K65" s="61"/>
      <c r="L65" s="61"/>
      <c r="M65" s="126"/>
      <c r="Q65" s="171">
        <v>7</v>
      </c>
      <c r="R65" s="54" t="str">
        <f>IF(Y64="","",IF(VLOOKUP(AG8,NP,12,FALSE)=0,CONCATENATE(VLOOKUP(AG8,NP,8,FALSE)," pts - ",VLOOKUP(AG8,NP,11,FALSE)),IF(VLOOKUP(AG8,NP,22,FALSE)=0,CONCATENATE(VLOOKUP(AG8,NP,18,FALSE)," pts - ",VLOOKUP(AG8,NP,21,FALSE)),"")))</f>
      </c>
      <c r="S65" s="54"/>
      <c r="T65" s="40"/>
      <c r="U65" s="54"/>
      <c r="V65" s="54"/>
      <c r="W65" s="40"/>
      <c r="X65" s="54"/>
      <c r="AF65" s="180"/>
      <c r="AH65" s="92"/>
      <c r="AI65" s="56"/>
      <c r="AJ65" s="57"/>
      <c r="AK65" s="111"/>
      <c r="AL65" s="111"/>
      <c r="AM65" s="111"/>
      <c r="AN65" s="111"/>
      <c r="AO65" s="111"/>
      <c r="AP65" s="47"/>
      <c r="AQ65" s="56"/>
      <c r="AR65" s="123"/>
      <c r="AS65" s="124"/>
      <c r="AT65" s="125"/>
      <c r="AU65" s="124"/>
      <c r="AV65" s="124"/>
      <c r="AW65" s="125"/>
      <c r="AX65" s="126"/>
      <c r="AY65" s="85"/>
      <c r="AZ65" s="76" t="str">
        <f>IF(AY64="","",IF(VLOOKUP(AQ8,NP,12,FALSE)=0,CONCATENATE(VLOOKUP(AQ8,NP,8,FALSE)," pts - ",VLOOKUP(AQ8,NP,11,FALSE)),IF(VLOOKUP(AQ8,NP,22,FALSE)=0,CONCATENATE(VLOOKUP(AQ8,NP,18,FALSE)," pts - ",VLOOKUP(AQ8,NP,21,FALSE)),"")))</f>
      </c>
      <c r="BA65" s="76"/>
      <c r="BB65" s="77"/>
      <c r="BC65" s="76"/>
      <c r="BD65" s="76"/>
      <c r="BE65" s="77"/>
      <c r="BF65" s="110"/>
      <c r="BG65" s="63">
        <v>5</v>
      </c>
      <c r="BH65" s="1"/>
      <c r="BI65" s="4"/>
      <c r="BJ65" s="23"/>
      <c r="BK65" s="4"/>
      <c r="BL65" s="4"/>
      <c r="BM65" s="23"/>
      <c r="BN65" s="72"/>
      <c r="BO65" s="59"/>
      <c r="BP65" s="53"/>
      <c r="BQ65" s="53"/>
      <c r="BR65" s="53"/>
      <c r="BS65" s="53"/>
      <c r="BT65" s="53"/>
      <c r="BU65" s="53"/>
      <c r="BV65" s="53"/>
      <c r="BW65" s="103"/>
      <c r="BX65" s="53"/>
      <c r="BY65" s="53"/>
      <c r="BZ65" s="53"/>
      <c r="CA65" s="53"/>
      <c r="CB65" s="103"/>
    </row>
    <row r="66" ht="12" customHeight="1">
      <c r="A66" s="179"/>
      <c r="B66" s="124"/>
      <c r="C66" s="124"/>
      <c r="D66" s="124"/>
      <c r="E66" s="126"/>
      <c r="F66" s="59"/>
      <c r="G66" s="61"/>
      <c r="H66" s="61"/>
      <c r="I66" s="61"/>
      <c r="J66" s="50" t="str">
        <f>IF(Q66="","",CONCATENATE(VLOOKUP(Q69,NP,5,FALSE),"  ",VLOOKUP(Q69,NP,6,FALSE)))</f>
      </c>
      <c r="K66" s="50"/>
      <c r="L66" s="51"/>
      <c r="M66" s="50"/>
      <c r="N66" s="50"/>
      <c r="O66" s="51"/>
      <c r="P66" s="50"/>
      <c r="Q66" s="172" t="str">
        <f>IF(VLOOKUP(Q69,NP,4,FALSE)=0,"",VLOOKUP(Q69,NP,4,FALSE))</f>
      </c>
      <c r="R66" s="66" t="s">
        <v>130</v>
      </c>
      <c r="S66" s="66"/>
      <c r="T66" s="67" t="str">
        <f>IF(VLOOKUP(Y66,NP,32,FALSE)="","",IF(VLOOKUP(Y66,NP,32,FALSE)=0,"",VLOOKUP(Y66,NP,32,FALSE)))</f>
      </c>
      <c r="U66" s="68" t="str">
        <f>IF(VLOOKUP(Y66,NP,33,FALSE)="","",IF(VLOOKUP(Y66,NP,34,FALSE)=2,"",VLOOKUP(Y66,NP,34,FALSE)))</f>
      </c>
      <c r="V66" s="68"/>
      <c r="W66" s="69" t="str">
        <f>IF(VLOOKUP(Y66,NP,33,FALSE)="","",IF(VLOOKUP(Y66,NP,33,FALSE)=0,"",VLOOKUP(Y66,NP,33,FALSE)))</f>
      </c>
      <c r="X66" s="70"/>
      <c r="Y66" s="65">
        <v>25</v>
      </c>
      <c r="AF66" s="178"/>
      <c r="AH66" s="92"/>
      <c r="AI66" s="56"/>
      <c r="AJ66" s="57"/>
      <c r="AK66" s="44"/>
      <c r="AL66" s="52"/>
      <c r="AM66" s="44"/>
      <c r="AN66" s="44"/>
      <c r="AO66" s="52"/>
      <c r="AP66" s="47"/>
      <c r="AQ66" s="44"/>
      <c r="AR66" s="123"/>
      <c r="AS66" s="124"/>
      <c r="AT66" s="125"/>
      <c r="AU66" s="124"/>
      <c r="AV66" s="124"/>
      <c r="AW66" s="125"/>
      <c r="AX66" s="126"/>
      <c r="AY66" s="65">
        <v>13</v>
      </c>
      <c r="AZ66" s="66" t="s">
        <v>130</v>
      </c>
      <c r="BA66" s="66"/>
      <c r="BB66" s="67" t="str">
        <f>IF(VLOOKUP(AY66,NP,32,FALSE)="","",IF(VLOOKUP(AY66,NP,32,FALSE)=0,"",VLOOKUP(AY66,NP,32,FALSE)))</f>
      </c>
      <c r="BC66" s="68" t="str">
        <f>IF(VLOOKUP(AY66,NP,33,FALSE)="","",IF(VLOOKUP(AY66,NP,34,FALSE)=2,"",VLOOKUP(AY66,NP,34,FALSE)))</f>
      </c>
      <c r="BD66" s="68"/>
      <c r="BE66" s="69" t="str">
        <f>IF(VLOOKUP(AY66,NP,33,FALSE)="","",IF(VLOOKUP(AY66,NP,33,FALSE)=0,"",VLOOKUP(AY66,NP,33,FALSE)))</f>
      </c>
      <c r="BF66" s="70"/>
      <c r="BG66" s="71" t="str">
        <f>IF(VLOOKUP(BG69,NP,4,FALSE)=0,"",VLOOKUP(BG69,NP,4,FALSE))</f>
      </c>
      <c r="BH66" s="50" t="str">
        <f>IF(BG66="","",CONCATENATE(VLOOKUP(BG69,NP,5,FALSE),"  ",VLOOKUP(BG69,NP,6,FALSE)))</f>
      </c>
      <c r="BI66" s="50"/>
      <c r="BJ66" s="51"/>
      <c r="BK66" s="50"/>
      <c r="BL66" s="50"/>
      <c r="BM66" s="51"/>
      <c r="BN66" s="50"/>
      <c r="BO66" s="59"/>
      <c r="BP66" s="53"/>
      <c r="BQ66" s="53"/>
      <c r="BR66" s="53"/>
      <c r="BS66" s="53"/>
      <c r="BT66" s="53"/>
      <c r="BU66" s="53"/>
      <c r="BV66" s="53"/>
      <c r="BW66" s="103"/>
      <c r="BX66" s="53"/>
      <c r="BY66" s="53"/>
      <c r="BZ66" s="53"/>
      <c r="CA66" s="53"/>
      <c r="CB66" s="103"/>
    </row>
    <row r="67" ht="12" customHeight="1">
      <c r="A67" s="179"/>
      <c r="B67" s="124"/>
      <c r="C67" s="124"/>
      <c r="D67" s="124"/>
      <c r="E67" s="126"/>
      <c r="F67" s="59"/>
      <c r="G67" s="61"/>
      <c r="H67" s="61"/>
      <c r="I67" s="181"/>
      <c r="J67" s="54" t="str">
        <f>IF(Q66="","",CONCATENATE(VLOOKUP(Q69,NP,8,FALSE)," pts - ",VLOOKUP(Q69,NP,11,FALSE)))</f>
      </c>
      <c r="K67" s="54"/>
      <c r="L67" s="40"/>
      <c r="M67" s="54"/>
      <c r="N67" s="54"/>
      <c r="O67" s="40"/>
      <c r="P67" s="54"/>
      <c r="Q67" s="170"/>
      <c r="AF67" s="178"/>
      <c r="AH67" s="92"/>
      <c r="AI67" s="56"/>
      <c r="AJ67" s="57"/>
      <c r="AK67" s="57"/>
      <c r="AL67" s="58"/>
      <c r="AM67" s="57"/>
      <c r="AN67" s="57"/>
      <c r="AO67" s="58"/>
      <c r="AP67" s="44"/>
      <c r="AQ67" s="64"/>
      <c r="AR67" s="123"/>
      <c r="AS67" s="124"/>
      <c r="AT67" s="125"/>
      <c r="AU67" s="124"/>
      <c r="AV67" s="124"/>
      <c r="AW67" s="125"/>
      <c r="AX67" s="126"/>
      <c r="AY67" s="53"/>
      <c r="AZ67" s="53"/>
      <c r="BA67" s="53"/>
      <c r="BB67" s="82"/>
      <c r="BC67" s="53"/>
      <c r="BD67" s="53"/>
      <c r="BE67" s="82"/>
      <c r="BF67" s="85"/>
      <c r="BG67" s="73"/>
      <c r="BH67" s="76" t="str">
        <f>IF(BG66="","",CONCATENATE(VLOOKUP(BG69,NP,8,FALSE)," pts - ",VLOOKUP(BG69,NP,11,FALSE)))</f>
      </c>
      <c r="BI67" s="76"/>
      <c r="BJ67" s="77"/>
      <c r="BK67" s="76"/>
      <c r="BL67" s="76"/>
      <c r="BM67" s="77"/>
      <c r="BN67" s="110"/>
      <c r="BO67" s="74"/>
      <c r="BP67" s="53"/>
      <c r="BQ67" s="53"/>
      <c r="BR67" s="53"/>
      <c r="BS67" s="53"/>
      <c r="BT67" s="53"/>
      <c r="BU67" s="53"/>
      <c r="BV67" s="53"/>
      <c r="BW67" s="132"/>
      <c r="BX67" s="53"/>
      <c r="BY67" s="53"/>
      <c r="BZ67" s="53"/>
      <c r="CA67" s="53"/>
      <c r="CB67" s="103"/>
    </row>
    <row r="68" ht="12" customHeight="1">
      <c r="A68" s="179"/>
      <c r="B68" s="124"/>
      <c r="C68" s="124"/>
      <c r="D68" s="124"/>
      <c r="E68" s="126"/>
      <c r="F68" s="59"/>
      <c r="G68" s="61"/>
      <c r="H68" s="61"/>
      <c r="I68" s="181"/>
      <c r="J68" s="54" t="str">
        <f>IF(Q66="","",CONCATENATE(IF(VLOOKUP(Y66,NP,23,FALSE)="","",IF(VLOOKUP(Y66,NP,12,FALSE)=1,VLOOKUP(Y66,NP,23,FALSE),-VLOOKUP(Y66,NP,23,FALSE))),IF(VLOOKUP(Y66,NP,24,FALSE)="","",CONCATENATE(" / ",IF(VLOOKUP(Y66,NP,12,FALSE)=1,VLOOKUP(Y66,NP,24,FALSE),-VLOOKUP(Y66,NP,24,FALSE)))),IF(VLOOKUP(Y66,NP,25,FALSE)="","",CONCATENATE(" / ",IF(VLOOKUP(Y66,NP,12,FALSE)=1,VLOOKUP(Y66,NP,25,FALSE),-VLOOKUP(Y66,NP,25,FALSE)))),IF(VLOOKUP(Y66,NP,26,FALSE)="","",CONCATENATE(" / ",IF(VLOOKUP(Y66,NP,12,FALSE)=1,VLOOKUP(Y66,NP,26,FALSE),-VLOOKUP(Y66,NP,26,FALSE)))),IF(VLOOKUP(Y66,NP,27,FALSE)="","",CONCATENATE(" / ",IF(VLOOKUP(Y66,NP,12,FALSE)=1,VLOOKUP(Y66,NP,27,FALSE),-VLOOKUP(Y66,NP,27,FALSE)))),IF(VLOOKUP(Y66,NP,28)="","",CONCATENATE(" / ",IF(VLOOKUP(Y66,NP,12)=1,VLOOKUP(Y66,NP,28),-VLOOKUP(Y66,NP,28)))),IF(VLOOKUP(Y66,NP,29)="","",CONCATENATE(" / ",IF(VLOOKUP(Y66,NP,12)=1,VLOOKUP(Y66,NP,29),-VLOOKUP(Y66,NP,29))))))</f>
      </c>
      <c r="K68" s="54"/>
      <c r="L68" s="40"/>
      <c r="M68" s="54"/>
      <c r="N68" s="54"/>
      <c r="O68" s="40"/>
      <c r="P68" s="54"/>
      <c r="Q68" s="170"/>
      <c r="R68" s="50" t="str">
        <f>IF(Y68="","",IF(VLOOKUP(AG20,NP,12,FALSE)=0,CONCATENATE(VLOOKUP(AG20,NP,5,FALSE),"  ",VLOOKUP(AG20,NP,6,FALSE)),IF(VLOOKUP(AG20,NP,22,FALSE)=0,CONCATENATE(VLOOKUP(AG20,NP,15,FALSE),"  ",VLOOKUP(AG20,NP,16,FALSE)),"")))</f>
      </c>
      <c r="S68" s="50"/>
      <c r="T68" s="51"/>
      <c r="U68" s="50"/>
      <c r="V68" s="50"/>
      <c r="W68" s="51"/>
      <c r="X68" s="50"/>
      <c r="Y68" s="49" t="str">
        <f>IF(AND(VLOOKUP(AG20,NP,12,FALSE)=0,VLOOKUP(AG20,NP,22,FALSE)=0),"",IF(VLOOKUP(AG20,NP,12,FALSE)=0,VLOOKUP(AG20,NP,4,FALSE),IF(VLOOKUP(AG20,NP,22,FALSE)=0,VLOOKUP(AG20,NP,14,FALSE),"")))</f>
      </c>
      <c r="Z68" s="96">
        <v>7</v>
      </c>
      <c r="AA68" s="130"/>
      <c r="AB68" s="131"/>
      <c r="AC68" s="130"/>
      <c r="AD68" s="130"/>
      <c r="AE68" s="131"/>
      <c r="AF68" s="177"/>
      <c r="AH68" s="92"/>
      <c r="AI68" s="56"/>
      <c r="AJ68" s="57"/>
      <c r="AK68" s="45"/>
      <c r="AL68" s="46"/>
      <c r="AM68" s="45"/>
      <c r="AN68" s="45"/>
      <c r="AO68" s="46"/>
      <c r="AP68" s="47"/>
      <c r="AQ68" s="64"/>
      <c r="AR68" s="129"/>
      <c r="AS68" s="130"/>
      <c r="AT68" s="131"/>
      <c r="AU68" s="130"/>
      <c r="AV68" s="130"/>
      <c r="AW68" s="131"/>
      <c r="AX68" s="48">
        <v>5</v>
      </c>
      <c r="AY68" s="49" t="str">
        <f>IF(AND(VLOOKUP(AQ20,NP,12,FALSE)=0,VLOOKUP(AQ20,NP,22,FALSE)=0),"",IF(VLOOKUP(AQ20,NP,12,FALSE)=0,VLOOKUP(AQ20,NP,4,FALSE),IF(VLOOKUP(AQ20,NP,22,FALSE)=0,VLOOKUP(AQ20,NP,14,FALSE),"")))</f>
      </c>
      <c r="AZ68" s="50" t="str">
        <f>IF(AY68="","",IF(VLOOKUP(AQ20,NP,12,FALSE)=0,CONCATENATE(VLOOKUP(AQ20,NP,5,FALSE),"  ",VLOOKUP(AQ20,NP,6,FALSE)),IF(VLOOKUP(AQ20,NP,22,FALSE)=0,CONCATENATE(VLOOKUP(AQ20,NP,15,FALSE),"  ",VLOOKUP(AQ20,NP,16,FALSE)),"")))</f>
      </c>
      <c r="BA68" s="50"/>
      <c r="BB68" s="51"/>
      <c r="BC68" s="50"/>
      <c r="BD68" s="50"/>
      <c r="BE68" s="51"/>
      <c r="BF68" s="50"/>
      <c r="BG68" s="74"/>
      <c r="BH68" s="54" t="str">
        <f>IF(BG66="","",CONCATENATE(IF(VLOOKUP(AY66,NP,23,FALSE)="","",IF(VLOOKUP(AY66,NP,12,FALSE)=1,VLOOKUP(AY66,NP,23,FALSE),-VLOOKUP(AY66,NP,23,FALSE))),IF(VLOOKUP(AY66,NP,24,FALSE)="","",CONCATENATE(" / ",IF(VLOOKUP(AY66,NP,12,FALSE)=1,VLOOKUP(AY66,NP,24,FALSE),-VLOOKUP(AY66,NP,24,FALSE)))),IF(VLOOKUP(AY66,NP,25,FALSE)="","",CONCATENATE(" / ",IF(VLOOKUP(AY66,NP,12,FALSE)=1,VLOOKUP(AY66,NP,25,FALSE),-VLOOKUP(AY66,NP,25,FALSE)))),IF(VLOOKUP(AY66,NP,26,FALSE)="","",CONCATENATE(" / ",IF(VLOOKUP(AY66,NP,12,FALSE)=1,VLOOKUP(AY66,NP,26,FALSE),-VLOOKUP(AY66,NP,26,FALSE)))),IF(VLOOKUP(AY66,NP,27,FALSE)="","",CONCATENATE(" / ",IF(VLOOKUP(AY66,NP,12,FALSE)=1,VLOOKUP(AY66,NP,27,FALSE),-VLOOKUP(AY66,NP,27,FALSE)))),IF(VLOOKUP(AY66,NP,28)="","",CONCATENATE(" / ",IF(VLOOKUP(AY66,NP,12)=1,VLOOKUP(AY66,NP,28),-VLOOKUP(AY66,NP,28)))),IF(VLOOKUP(AY66,NP,29)="","",CONCATENATE(" / ",IF(VLOOKUP(AY66,NP,12)=1,VLOOKUP(AY66,NP,29),-VLOOKUP(AY66,NP,29))))))</f>
      </c>
      <c r="BI68" s="54"/>
      <c r="BJ68" s="40"/>
      <c r="BK68" s="54"/>
      <c r="BL68" s="54"/>
      <c r="BM68" s="40"/>
      <c r="BN68" s="133"/>
      <c r="BO68" s="74"/>
      <c r="BP68" s="53"/>
      <c r="BQ68" s="53"/>
      <c r="BR68" s="53"/>
      <c r="BS68" s="53"/>
      <c r="BT68" s="53"/>
      <c r="BU68" s="53"/>
      <c r="BV68" s="53"/>
      <c r="BW68" s="132"/>
      <c r="BX68" s="53"/>
      <c r="BY68" s="53"/>
      <c r="BZ68" s="53"/>
      <c r="CA68" s="53"/>
      <c r="CB68" s="103"/>
    </row>
    <row r="69" ht="12" customHeight="1">
      <c r="A69" s="87" t="s">
        <v>155</v>
      </c>
      <c r="B69" s="50" t="str">
        <f>IF(I69="","",IF(VLOOKUP(Q69,NP,12,FALSE)=1,CONCATENATE(VLOOKUP(Q69,NP,5,FALSE),"  ",VLOOKUP(Q69,NP,6,FALSE)),IF(VLOOKUP(Q69,NP,22,FALSE)=1,CONCATENATE(VLOOKUP(Q69,NP,15,FALSE),"  ",VLOOKUP(Q69,NP,16,FALSE)),"")))</f>
      </c>
      <c r="C69" s="50"/>
      <c r="D69" s="50"/>
      <c r="E69" s="50"/>
      <c r="F69" s="50"/>
      <c r="G69" s="50"/>
      <c r="H69" s="50"/>
      <c r="I69" s="172" t="str">
        <f>IF(VLOOKUP(Q69,NP,12,FALSE)=1,VLOOKUP(Q69,NP,4,FALSE),IF(VLOOKUP(Q69,NP,22,FALSE)=1,VLOOKUP(Q69,NP,14,FALSE),""))</f>
      </c>
      <c r="J69" s="66" t="s">
        <v>130</v>
      </c>
      <c r="K69" s="66"/>
      <c r="L69" s="67" t="str">
        <f>IF(VLOOKUP(Q69,NP,32,FALSE)="","",IF(VLOOKUP(Q69,NP,32,FALSE)=0,"",VLOOKUP(Q69,NP,32,FALSE)))</f>
      </c>
      <c r="M69" s="68" t="str">
        <f>IF(VLOOKUP(Q69,NP,33,FALSE)="","",IF(VLOOKUP(Q69,NP,34,FALSE)=2,"",VLOOKUP(Q69,NP,34,FALSE)))</f>
      </c>
      <c r="N69" s="68"/>
      <c r="O69" s="69" t="str">
        <f>IF(VLOOKUP(Q69,NP,33,FALSE)="","",IF(VLOOKUP(Q69,NP,33,FALSE)=0,"",VLOOKUP(Q69,NP,33,FALSE)))</f>
      </c>
      <c r="P69" s="70"/>
      <c r="Q69" s="65">
        <v>27</v>
      </c>
      <c r="R69" s="54" t="str">
        <f>IF(Y68="","",IF(VLOOKUP(AG20,NP,12,FALSE)=0,CONCATENATE(VLOOKUP(AG20,NP,8,FALSE)," pts - ",VLOOKUP(AG20,NP,11,FALSE)),IF(VLOOKUP(AG20,NP,22,FALSE)=0,CONCATENATE(VLOOKUP(AG20,NP,18,FALSE)," pts - ",VLOOKUP(AG20,NP,21,FALSE)),"")))</f>
      </c>
      <c r="S69" s="54"/>
      <c r="T69" s="40"/>
      <c r="U69" s="54"/>
      <c r="V69" s="54"/>
      <c r="W69" s="40"/>
      <c r="X69" s="54"/>
      <c r="AF69" s="178"/>
      <c r="AH69" s="92"/>
      <c r="AI69" s="56"/>
      <c r="AJ69" s="57"/>
      <c r="AK69" s="57"/>
      <c r="AL69" s="58"/>
      <c r="AM69" s="57"/>
      <c r="AN69" s="57"/>
      <c r="AO69" s="58"/>
      <c r="AP69" s="44"/>
      <c r="AQ69" s="64"/>
      <c r="AR69" s="123"/>
      <c r="AS69" s="124"/>
      <c r="AT69" s="125"/>
      <c r="AU69" s="124"/>
      <c r="AV69" s="124"/>
      <c r="AW69" s="125"/>
      <c r="AX69" s="126"/>
      <c r="AY69" s="85"/>
      <c r="AZ69" s="76" t="str">
        <f>IF(AY68="","",IF(VLOOKUP(AQ20,NP,12,FALSE)=0,CONCATENATE(VLOOKUP(AQ20,NP,8,FALSE)," pts - ",VLOOKUP(AQ20,NP,11,FALSE)),IF(VLOOKUP(AQ20,NP,22,FALSE)=0,CONCATENATE(VLOOKUP(AQ20,NP,18,FALSE)," pts - ",VLOOKUP(AQ20,NP,21,FALSE)),"")))</f>
      </c>
      <c r="BA69" s="76"/>
      <c r="BB69" s="77"/>
      <c r="BC69" s="76"/>
      <c r="BD69" s="76"/>
      <c r="BE69" s="77"/>
      <c r="BF69" s="76"/>
      <c r="BG69" s="65">
        <v>15</v>
      </c>
      <c r="BH69" s="66" t="s">
        <v>130</v>
      </c>
      <c r="BI69" s="66"/>
      <c r="BJ69" s="67" t="str">
        <f>IF(VLOOKUP(BG69,NP,32,FALSE)="","",IF(VLOOKUP(BG69,NP,32,FALSE)=0,"",VLOOKUP(BG69,NP,32,FALSE)))</f>
      </c>
      <c r="BK69" s="68" t="str">
        <f>IF(VLOOKUP(BG69,NP,33,FALSE)="","",IF(VLOOKUP(BG69,NP,34,FALSE)=2,"",VLOOKUP(BG69,NP,34,FALSE)))</f>
      </c>
      <c r="BL69" s="68"/>
      <c r="BM69" s="69" t="str">
        <f>IF(VLOOKUP(BG69,NP,33,FALSE)="","",IF(VLOOKUP(BG69,NP,33,FALSE)=0,"",VLOOKUP(BG69,NP,33,FALSE)))</f>
      </c>
      <c r="BN69" s="70"/>
      <c r="BO69" s="71" t="str">
        <f>IF(VLOOKUP(BG69,NP,12,FALSE)=1,VLOOKUP(BG69,NP,4,FALSE),IF(VLOOKUP(BG69,NP,22,FALSE)=1,VLOOKUP(BG69,NP,14,FALSE),""))</f>
      </c>
      <c r="BP69" s="50" t="str">
        <f>IF(BO69="","",IF(VLOOKUP(BG69,NP,12,FALSE)=1,CONCATENATE(VLOOKUP(BG69,NP,5,FALSE),"  ",VLOOKUP(BG69,NP,6,FALSE)),IF(VLOOKUP(BG69,NP,22,FALSE)=1,CONCATENATE(VLOOKUP(BG69,NP,15,FALSE),"  ",VLOOKUP(BG69,NP,16,FALSE)),"")))</f>
      </c>
      <c r="BQ69" s="50"/>
      <c r="BR69" s="50"/>
      <c r="BS69" s="50"/>
      <c r="BT69" s="50"/>
      <c r="BU69" s="50"/>
      <c r="BV69" s="50"/>
      <c r="BW69" s="87" t="s">
        <v>138</v>
      </c>
      <c r="BX69" s="53"/>
      <c r="BY69" s="53"/>
      <c r="BZ69" s="53"/>
      <c r="CA69" s="53"/>
      <c r="CB69" s="103"/>
    </row>
    <row r="70" ht="12" customHeight="1">
      <c r="B70" s="54" t="str">
        <f>IF(I69="","",IF(VLOOKUP(Q69,NP,12,FALSE)=1,CONCATENATE(VLOOKUP(Q69,NP,8,FALSE)," pts - ",VLOOKUP(Q69,NP,11,FALSE)),IF(VLOOKUP(Q69,NP,22,FALSE)=1,CONCATENATE(VLOOKUP(Q69,NP,18,FALSE)," pts - ",VLOOKUP(Q69,NP,21,FALSE)),"")))</f>
      </c>
      <c r="C70" s="54"/>
      <c r="D70" s="54"/>
      <c r="E70" s="54"/>
      <c r="F70" s="54"/>
      <c r="G70" s="54"/>
      <c r="H70" s="54"/>
      <c r="I70" s="170"/>
      <c r="R70" s="50" t="str">
        <f>IF(Y70="","",IF(VLOOKUP(AG32,NP,12,FALSE)=0,CONCATENATE(VLOOKUP(AG32,NP,5,FALSE),"  ",VLOOKUP(AG32,NP,6,FALSE)),IF(VLOOKUP(AG32,NP,22,FALSE)=0,CONCATENATE(VLOOKUP(AG32,NP,15,FALSE),"  ",VLOOKUP(AG32,NP,16,FALSE)),"")))</f>
      </c>
      <c r="S70" s="50"/>
      <c r="T70" s="51"/>
      <c r="U70" s="50"/>
      <c r="V70" s="50"/>
      <c r="W70" s="51"/>
      <c r="X70" s="50"/>
      <c r="Y70" s="49" t="str">
        <f>IF(AND(VLOOKUP(AG32,NP,12,FALSE)=0,VLOOKUP(AG32,NP,22,FALSE)=0),"",IF(VLOOKUP(AG32,NP,12,FALSE)=0,VLOOKUP(AG32,NP,4,FALSE),IF(VLOOKUP(AG32,NP,22,FALSE)=0,VLOOKUP(AG32,NP,14,FALSE),"")))</f>
      </c>
      <c r="Z70" s="96">
        <v>10</v>
      </c>
      <c r="AA70" s="130"/>
      <c r="AB70" s="131"/>
      <c r="AC70" s="130"/>
      <c r="AD70" s="130"/>
      <c r="AE70" s="131"/>
      <c r="AF70" s="177"/>
      <c r="AH70" s="92"/>
      <c r="AI70" s="56"/>
      <c r="AJ70" s="57"/>
      <c r="AK70" s="45"/>
      <c r="AL70" s="46"/>
      <c r="AM70" s="45"/>
      <c r="AN70" s="45"/>
      <c r="AO70" s="46"/>
      <c r="AP70" s="47"/>
      <c r="AQ70" s="64"/>
      <c r="AR70" s="129"/>
      <c r="AS70" s="130"/>
      <c r="AT70" s="131"/>
      <c r="AU70" s="130"/>
      <c r="AV70" s="130"/>
      <c r="AW70" s="131"/>
      <c r="AX70" s="48">
        <v>12</v>
      </c>
      <c r="AY70" s="49" t="str">
        <f>IF(AND(VLOOKUP(AQ32,NP,12,FALSE)=0,VLOOKUP(AQ32,NP,22,FALSE)=0),"",IF(VLOOKUP(AQ32,NP,12,FALSE)=0,VLOOKUP(AQ32,NP,4,FALSE),IF(VLOOKUP(AQ32,NP,22,FALSE)=0,VLOOKUP(AQ32,NP,14,FALSE),"")))</f>
      </c>
      <c r="AZ70" s="50" t="str">
        <f>IF(AY70="","",IF(VLOOKUP(AQ32,NP,12,FALSE)=0,CONCATENATE(VLOOKUP(AQ32,NP,5,FALSE),"  ",VLOOKUP(AQ32,NP,6,FALSE)),IF(VLOOKUP(AQ32,NP,22,FALSE)=0,CONCATENATE(VLOOKUP(AQ32,NP,15,FALSE),"  ",VLOOKUP(AQ32,NP,16,FALSE)),"")))</f>
      </c>
      <c r="BA70" s="50"/>
      <c r="BB70" s="51"/>
      <c r="BC70" s="50"/>
      <c r="BD70" s="50"/>
      <c r="BE70" s="51"/>
      <c r="BF70" s="50"/>
      <c r="BG70" s="59"/>
      <c r="BH70" s="53"/>
      <c r="BI70" s="53"/>
      <c r="BJ70" s="82"/>
      <c r="BK70" s="53"/>
      <c r="BL70" s="53"/>
      <c r="BM70" s="82"/>
      <c r="BN70" s="85"/>
      <c r="BO70" s="73"/>
      <c r="BP70" s="54" t="str">
        <f>IF(BO69="","",IF(VLOOKUP(BG69,NP,12,FALSE)=1,CONCATENATE(VLOOKUP(BG69,NP,8,FALSE)," pts - ",VLOOKUP(BG69,NP,11,FALSE)),IF(VLOOKUP(BG69,NP,22,FALSE)=1,CONCATENATE(VLOOKUP(BG69,NP,18,FALSE)," pts - ",VLOOKUP(BG69,NP,21,FALSE)),"")))</f>
      </c>
      <c r="BQ70" s="54"/>
      <c r="BR70" s="54"/>
      <c r="BS70" s="54"/>
      <c r="BT70" s="54"/>
      <c r="BU70" s="54"/>
      <c r="BV70" s="54"/>
      <c r="BW70" s="132"/>
      <c r="BX70" s="53"/>
      <c r="BY70" s="53"/>
      <c r="BZ70" s="53"/>
      <c r="CA70" s="53"/>
      <c r="CB70" s="103"/>
    </row>
    <row r="71" ht="12" customHeight="1">
      <c r="B71" s="54" t="str">
        <f>IF(I69="","",CONCATENATE(IF(VLOOKUP(Q69,NP,23,FALSE)="","",IF(VLOOKUP(Q69,NP,12,FALSE)=1,VLOOKUP(Q69,NP,23,FALSE),-VLOOKUP(Q69,NP,23,FALSE))),IF(VLOOKUP(Q69,NP,24,FALSE)="","",CONCATENATE(" / ",IF(VLOOKUP(Q69,NP,12,FALSE)=1,VLOOKUP(Q69,NP,24,FALSE),-VLOOKUP(Q69,NP,24,FALSE)))),IF(VLOOKUP(Q69,NP,25,FALSE)="","",CONCATENATE(" / ",IF(VLOOKUP(Q69,NP,12,FALSE)=1,VLOOKUP(Q69,NP,25,FALSE),-VLOOKUP(Q69,NP,25,FALSE)))),IF(VLOOKUP(Q69,NP,26,FALSE)="","",CONCATENATE(" / ",IF(VLOOKUP(Q69,NP,12,FALSE)=1,VLOOKUP(Q69,NP,26,FALSE),-VLOOKUP(Q69,NP,26,FALSE)))),IF(VLOOKUP(Q69,NP,27,FALSE)="","",CONCATENATE(" / ",IF(VLOOKUP(Q69,NP,12,FALSE)=1,VLOOKUP(Q69,NP,27,FALSE),-VLOOKUP(Q69,NP,27,FALSE)))),IF(VLOOKUP(Q69,NP,28)="","",CONCATENATE(" / ",IF(VLOOKUP(Q69,NP,12)=1,VLOOKUP(Q69,NP,28),-VLOOKUP(Q69,NP,28)))),IF(VLOOKUP(Q69,NP,29)="","",CONCATENATE(" / ",IF(VLOOKUP(Q69,NP,12)=1,VLOOKUP(Q69,NP,29),-VLOOKUP(Q69,NP,29))))))</f>
      </c>
      <c r="C71" s="54"/>
      <c r="D71" s="54"/>
      <c r="E71" s="54"/>
      <c r="F71" s="54"/>
      <c r="G71" s="54"/>
      <c r="H71" s="54"/>
      <c r="I71" s="170"/>
      <c r="Q71" s="170"/>
      <c r="R71" s="54" t="str">
        <f>IF(Y70="","",IF(VLOOKUP(AG32,NP,12,FALSE)=0,CONCATENATE(VLOOKUP(AG32,NP,8,FALSE)," pts - ",VLOOKUP(AG32,NP,11,FALSE)),IF(VLOOKUP(AG32,NP,22,FALSE)=0,CONCATENATE(VLOOKUP(AG32,NP,18,FALSE)," pts - ",VLOOKUP(AG32,NP,21,FALSE)),"")))</f>
      </c>
      <c r="S71" s="54"/>
      <c r="T71" s="40"/>
      <c r="U71" s="54"/>
      <c r="V71" s="54"/>
      <c r="W71" s="40"/>
      <c r="X71" s="54"/>
      <c r="AF71" s="178"/>
      <c r="AH71" s="92"/>
      <c r="AI71" s="56"/>
      <c r="AJ71" s="57"/>
      <c r="AK71" s="111"/>
      <c r="AL71" s="111"/>
      <c r="AM71" s="111"/>
      <c r="AN71" s="111"/>
      <c r="AO71" s="111"/>
      <c r="AP71" s="47"/>
      <c r="AQ71" s="56"/>
      <c r="AR71" s="123"/>
      <c r="AS71" s="124"/>
      <c r="AT71" s="125"/>
      <c r="AU71" s="124"/>
      <c r="AV71" s="124"/>
      <c r="AW71" s="125"/>
      <c r="AX71" s="126"/>
      <c r="AY71" s="85"/>
      <c r="AZ71" s="76" t="str">
        <f>IF(AY70="","",IF(VLOOKUP(AQ32,NP,12,FALSE)=0,CONCATENATE(VLOOKUP(AQ32,NP,8,FALSE)," pts - ",VLOOKUP(AQ32,NP,11,FALSE)),IF(VLOOKUP(AQ32,NP,22,FALSE)=0,CONCATENATE(VLOOKUP(AQ32,NP,18,FALSE)," pts - ",VLOOKUP(AQ32,NP,21,FALSE)),"")))</f>
      </c>
      <c r="BA71" s="76"/>
      <c r="BB71" s="77"/>
      <c r="BC71" s="76"/>
      <c r="BD71" s="76"/>
      <c r="BE71" s="77"/>
      <c r="BF71" s="110"/>
      <c r="BG71" s="5"/>
      <c r="BH71" s="1"/>
      <c r="BI71" s="4"/>
      <c r="BJ71" s="23"/>
      <c r="BK71" s="4"/>
      <c r="BL71" s="4"/>
      <c r="BM71" s="23"/>
      <c r="BN71" s="72"/>
      <c r="BO71" s="74"/>
      <c r="BP71" s="54" t="str">
        <f>IF(BO69="","",CONCATENATE(IF(VLOOKUP(BG69,NP,23,FALSE)="","",IF(VLOOKUP(BG69,NP,12,FALSE)=1,VLOOKUP(BG69,NP,23,FALSE),-VLOOKUP(BG69,NP,23,FALSE))),IF(VLOOKUP(BG69,NP,24,FALSE)="","",CONCATENATE(" / ",IF(VLOOKUP(BG69,NP,12,FALSE)=1,VLOOKUP(BG69,NP,24,FALSE),-VLOOKUP(BG69,NP,24,FALSE)))),IF(VLOOKUP(BG69,NP,25,FALSE)="","",CONCATENATE(" / ",IF(VLOOKUP(BG69,NP,12,FALSE)=1,VLOOKUP(BG69,NP,25,FALSE),-VLOOKUP(BG69,NP,25,FALSE)))),IF(VLOOKUP(BG69,NP,26,FALSE)="","",CONCATENATE(" / ",IF(VLOOKUP(BG69,NP,12,FALSE)=1,VLOOKUP(BG69,NP,26,FALSE),-VLOOKUP(BG69,NP,26,FALSE)))),IF(VLOOKUP(BG69,NP,27,FALSE)="","",CONCATENATE(" / ",IF(VLOOKUP(BG69,NP,12,FALSE)=1,VLOOKUP(BG69,NP,27,FALSE),-VLOOKUP(BG69,NP,27,FALSE)))),IF(VLOOKUP(BG69,NP,28)="","",CONCATENATE(" / ",IF(VLOOKUP(BG69,NP,12)=1,VLOOKUP(BG69,NP,28),-VLOOKUP(BG69,NP,28)))),IF(VLOOKUP(BG69,NP,29)="","",CONCATENATE(" / ",IF(VLOOKUP(BG69,NP,12)=1,VLOOKUP(BG69,NP,29),-VLOOKUP(BG69,NP,29))))))</f>
      </c>
      <c r="BQ71" s="54"/>
      <c r="BR71" s="54"/>
      <c r="BS71" s="54"/>
      <c r="BT71" s="54"/>
      <c r="BU71" s="54"/>
      <c r="BV71" s="54"/>
      <c r="BW71" s="132"/>
      <c r="BX71" s="53"/>
      <c r="BY71" s="53"/>
      <c r="BZ71" s="53"/>
      <c r="CA71" s="53"/>
      <c r="CB71" s="103"/>
    </row>
    <row r="72" ht="12" customHeight="1">
      <c r="I72" s="170"/>
      <c r="J72" s="50" t="str">
        <f>IF(Q72="","",CONCATENATE(VLOOKUP(Q69,NP,15,FALSE),"  ",VLOOKUP(Q69,NP,16,FALSE)))</f>
      </c>
      <c r="K72" s="50"/>
      <c r="L72" s="51"/>
      <c r="M72" s="50"/>
      <c r="N72" s="50"/>
      <c r="O72" s="51"/>
      <c r="P72" s="50"/>
      <c r="Q72" s="172" t="str">
        <f>IF(VLOOKUP(Q69,NP,14,FALSE)=0,"",VLOOKUP(Q69,NP,14,FALSE))</f>
      </c>
      <c r="R72" s="66" t="s">
        <v>130</v>
      </c>
      <c r="S72" s="66"/>
      <c r="T72" s="67" t="str">
        <f>IF(VLOOKUP(Y72,NP,32,FALSE)="","",IF(VLOOKUP(Y72,NP,32,FALSE)=0,"",VLOOKUP(Y72,NP,32,FALSE)))</f>
      </c>
      <c r="U72" s="68" t="str">
        <f>IF(VLOOKUP(Y72,NP,33,FALSE)="","",IF(VLOOKUP(Y72,NP,34,FALSE)=2,"",VLOOKUP(Y72,NP,34,FALSE)))</f>
      </c>
      <c r="V72" s="68"/>
      <c r="W72" s="69" t="str">
        <f>IF(VLOOKUP(Y72,NP,33,FALSE)="","",IF(VLOOKUP(Y72,NP,33,FALSE)=0,"",VLOOKUP(Y72,NP,33,FALSE)))</f>
      </c>
      <c r="X72" s="70"/>
      <c r="Y72" s="65">
        <v>26</v>
      </c>
      <c r="AF72" s="178"/>
      <c r="AH72" s="92"/>
      <c r="AI72" s="56"/>
      <c r="AJ72" s="57"/>
      <c r="AK72" s="44"/>
      <c r="AL72" s="52"/>
      <c r="AM72" s="44"/>
      <c r="AN72" s="44"/>
      <c r="AO72" s="52"/>
      <c r="AP72" s="47"/>
      <c r="AQ72" s="64"/>
      <c r="AR72" s="123"/>
      <c r="AS72" s="124"/>
      <c r="AT72" s="125"/>
      <c r="AU72" s="124"/>
      <c r="AV72" s="124"/>
      <c r="AW72" s="125"/>
      <c r="AX72" s="126"/>
      <c r="AY72" s="65">
        <v>14</v>
      </c>
      <c r="AZ72" s="66" t="s">
        <v>130</v>
      </c>
      <c r="BA72" s="66"/>
      <c r="BB72" s="67" t="str">
        <f>IF(VLOOKUP(AY72,NP,32,FALSE)="","",IF(VLOOKUP(AY72,NP,32,FALSE)=0,"",VLOOKUP(AY72,NP,32,FALSE)))</f>
      </c>
      <c r="BC72" s="68" t="str">
        <f>IF(VLOOKUP(AY72,NP,33,FALSE)="","",IF(VLOOKUP(AY72,NP,34,FALSE)=2,"",VLOOKUP(AY72,NP,34,FALSE)))</f>
      </c>
      <c r="BD72" s="68"/>
      <c r="BE72" s="69" t="str">
        <f>IF(VLOOKUP(AY72,NP,33,FALSE)="","",IF(VLOOKUP(AY72,NP,33,FALSE)=0,"",VLOOKUP(AY72,NP,33,FALSE)))</f>
      </c>
      <c r="BF72" s="70"/>
      <c r="BG72" s="71" t="str">
        <f>IF(VLOOKUP(BG69,NP,14,FALSE)=0,"",VLOOKUP(BG69,NP,14,FALSE))</f>
      </c>
      <c r="BH72" s="50" t="str">
        <f>IF(BG72="","",CONCATENATE(VLOOKUP(BG69,NP,15,FALSE),"  ",VLOOKUP(BG69,NP,16,FALSE)))</f>
      </c>
      <c r="BI72" s="50"/>
      <c r="BJ72" s="51"/>
      <c r="BK72" s="50"/>
      <c r="BL72" s="50"/>
      <c r="BM72" s="51"/>
      <c r="BN72" s="50"/>
      <c r="BO72" s="74"/>
      <c r="BP72" s="53"/>
      <c r="BQ72" s="53"/>
      <c r="BR72" s="53"/>
      <c r="BS72" s="53"/>
      <c r="BT72" s="53"/>
      <c r="BU72" s="53"/>
      <c r="BV72" s="85"/>
      <c r="BW72" s="132"/>
      <c r="BX72" s="53"/>
      <c r="BY72" s="53"/>
      <c r="BZ72" s="53"/>
      <c r="CA72" s="53"/>
      <c r="CB72" s="103"/>
    </row>
    <row r="73" ht="12" customHeight="1">
      <c r="J73" s="76" t="str">
        <f>IF(Q72="","",CONCATENATE(VLOOKUP(Q69,NP,18,FALSE)," pts - ",VLOOKUP(Q69,NP,21,FALSE)))</f>
      </c>
      <c r="K73" s="76"/>
      <c r="L73" s="77"/>
      <c r="M73" s="76"/>
      <c r="N73" s="76"/>
      <c r="O73" s="77"/>
      <c r="P73" s="54"/>
      <c r="Q73" s="171">
        <v>10</v>
      </c>
      <c r="AF73" s="178"/>
      <c r="AH73" s="92"/>
      <c r="AI73" s="56"/>
      <c r="AJ73" s="57"/>
      <c r="AK73" s="57"/>
      <c r="AL73" s="58"/>
      <c r="AM73" s="57"/>
      <c r="AN73" s="57"/>
      <c r="AO73" s="58"/>
      <c r="AP73" s="44"/>
      <c r="AQ73" s="47"/>
      <c r="AR73" s="123"/>
      <c r="AS73" s="124"/>
      <c r="AT73" s="125"/>
      <c r="AU73" s="124"/>
      <c r="AV73" s="124"/>
      <c r="AW73" s="125"/>
      <c r="AX73" s="126"/>
      <c r="AY73" s="53"/>
      <c r="AZ73" s="53"/>
      <c r="BA73" s="53"/>
      <c r="BB73" s="82"/>
      <c r="BC73" s="53"/>
      <c r="BD73" s="53"/>
      <c r="BE73" s="82"/>
      <c r="BF73" s="85"/>
      <c r="BG73" s="63">
        <v>12</v>
      </c>
      <c r="BH73" s="76" t="str">
        <f>IF(BG72="","",CONCATENATE(VLOOKUP(BG69,NP,18,FALSE)," pts - ",VLOOKUP(BG69,NP,21,FALSE)))</f>
      </c>
      <c r="BI73" s="76"/>
      <c r="BJ73" s="77"/>
      <c r="BK73" s="76"/>
      <c r="BL73" s="76"/>
      <c r="BM73" s="77"/>
      <c r="BN73" s="76"/>
      <c r="BO73" s="59"/>
      <c r="BP73" s="53"/>
      <c r="BQ73" s="53"/>
      <c r="BR73" s="53"/>
      <c r="BS73" s="53"/>
      <c r="BT73" s="53"/>
      <c r="BU73" s="53"/>
      <c r="BV73" s="44"/>
      <c r="BW73" s="132"/>
      <c r="BX73" s="53"/>
      <c r="BY73" s="53"/>
      <c r="BZ73" s="53"/>
      <c r="CA73" s="53"/>
      <c r="CB73" s="103"/>
    </row>
    <row r="74" ht="12" customHeight="1">
      <c r="J74" s="54" t="str">
        <f>IF(Q72="","",CONCATENATE(IF(VLOOKUP(Y72,NP,23,FALSE)="","",IF(VLOOKUP(Y72,NP,12,FALSE)=1,VLOOKUP(Y72,NP,23,FALSE),-VLOOKUP(Y72,NP,23,FALSE))),IF(VLOOKUP(Y72,NP,24,FALSE)="","",CONCATENATE(" / ",IF(VLOOKUP(Y72,NP,12,FALSE)=1,VLOOKUP(Y72,NP,24,FALSE),-VLOOKUP(Y72,NP,24,FALSE)))),IF(VLOOKUP(Y72,NP,25,FALSE)="","",CONCATENATE(" / ",IF(VLOOKUP(Y72,NP,12,FALSE)=1,VLOOKUP(Y72,NP,25,FALSE),-VLOOKUP(Y72,NP,25,FALSE)))),IF(VLOOKUP(Y72,NP,26,FALSE)="","",CONCATENATE(" / ",IF(VLOOKUP(Y72,NP,12,FALSE)=1,VLOOKUP(Y72,NP,26,FALSE),-VLOOKUP(Y72,NP,26,FALSE)))),IF(VLOOKUP(Y72,NP,27,FALSE)="","",CONCATENATE(" / ",IF(VLOOKUP(Y72,NP,12,FALSE)=1,VLOOKUP(Y72,NP,27,FALSE),-VLOOKUP(Y72,NP,27,FALSE)))),IF(VLOOKUP(Y72,NP,28)="","",CONCATENATE(" / ",IF(VLOOKUP(Y72,NP,12)=1,VLOOKUP(Y72,NP,28),-VLOOKUP(Y72,NP,28)))),IF(VLOOKUP(Y72,NP,29)="","",CONCATENATE(" / ",IF(VLOOKUP(Y72,NP,12)=1,VLOOKUP(Y72,NP,29),-VLOOKUP(Y72,NP,29))))))</f>
      </c>
      <c r="K74" s="54"/>
      <c r="L74" s="40"/>
      <c r="M74" s="54"/>
      <c r="N74" s="54"/>
      <c r="O74" s="40"/>
      <c r="P74" s="54"/>
      <c r="Q74" s="170"/>
      <c r="R74" s="50" t="str">
        <f>IF(Y74="","",IF(VLOOKUP(AG44,NP,12,FALSE)=0,CONCATENATE(VLOOKUP(AG44,NP,5,FALSE),"  ",VLOOKUP(AG44,NP,6,FALSE)),IF(VLOOKUP(AG44,NP,22,FALSE)=0,CONCATENATE(VLOOKUP(AG44,NP,15,FALSE),"  ",VLOOKUP(AG44,NP,16,FALSE)),"")))</f>
      </c>
      <c r="S74" s="50"/>
      <c r="T74" s="51"/>
      <c r="U74" s="50"/>
      <c r="V74" s="50"/>
      <c r="W74" s="51"/>
      <c r="X74" s="50"/>
      <c r="Y74" s="49" t="str">
        <f>IF(AND(VLOOKUP(AG44,NP,12,FALSE)=0,VLOOKUP(AG44,NP,22,FALSE)=0),"",IF(VLOOKUP(AG44,NP,12,FALSE)=0,VLOOKUP(AG44,NP,4,FALSE),IF(VLOOKUP(AG44,NP,22,FALSE)=0,VLOOKUP(AG44,NP,14,FALSE),"")))</f>
      </c>
      <c r="Z74" s="96">
        <v>15</v>
      </c>
      <c r="AA74" s="130"/>
      <c r="AB74" s="131"/>
      <c r="AC74" s="130"/>
      <c r="AD74" s="130"/>
      <c r="AE74" s="131"/>
      <c r="AF74" s="177"/>
      <c r="AH74" s="92"/>
      <c r="AI74" s="56"/>
      <c r="AJ74" s="57"/>
      <c r="AK74" s="45"/>
      <c r="AL74" s="46"/>
      <c r="AM74" s="45"/>
      <c r="AN74" s="45"/>
      <c r="AO74" s="46"/>
      <c r="AP74" s="47"/>
      <c r="AQ74" s="47"/>
      <c r="AR74" s="129"/>
      <c r="AS74" s="130"/>
      <c r="AT74" s="131"/>
      <c r="AU74" s="130"/>
      <c r="AV74" s="130"/>
      <c r="AW74" s="131"/>
      <c r="AX74" s="48">
        <v>13</v>
      </c>
      <c r="AY74" s="49" t="str">
        <f>IF(AND(VLOOKUP(AQ44,NP,12,FALSE)=0,VLOOKUP(AQ44,NP,22,FALSE)=0),"",IF(VLOOKUP(AQ44,NP,12,FALSE)=0,VLOOKUP(AQ44,NP,4,FALSE),IF(VLOOKUP(AQ44,NP,22,FALSE)=0,VLOOKUP(AQ44,NP,14,FALSE),"")))</f>
      </c>
      <c r="AZ74" s="50" t="str">
        <f>IF(AY74="","",IF(VLOOKUP(AQ44,NP,12,FALSE)=0,CONCATENATE(VLOOKUP(AQ44,NP,5,FALSE),"  ",VLOOKUP(AQ44,NP,6,FALSE)),IF(VLOOKUP(AQ44,NP,22,FALSE)=0,CONCATENATE(VLOOKUP(AQ44,NP,15,FALSE),"  ",VLOOKUP(AQ44,NP,16,FALSE)),"")))</f>
      </c>
      <c r="BA74" s="50"/>
      <c r="BB74" s="51"/>
      <c r="BC74" s="50"/>
      <c r="BD74" s="50"/>
      <c r="BE74" s="51"/>
      <c r="BF74" s="50"/>
      <c r="BG74" s="74"/>
      <c r="BH74" s="54" t="str">
        <f>IF(BG72="","",CONCATENATE(IF(VLOOKUP(AY72,NP,23,FALSE)="","",IF(VLOOKUP(AY72,NP,12,FALSE)=1,VLOOKUP(AY72,NP,23,FALSE),-VLOOKUP(AY72,NP,23,FALSE))),IF(VLOOKUP(AY72,NP,24,FALSE)="","",CONCATENATE(" / ",IF(VLOOKUP(AY72,NP,12,FALSE)=1,VLOOKUP(AY72,NP,24,FALSE),-VLOOKUP(AY72,NP,24,FALSE)))),IF(VLOOKUP(AY72,NP,25,FALSE)="","",CONCATENATE(" / ",IF(VLOOKUP(AY72,NP,12,FALSE)=1,VLOOKUP(AY72,NP,25,FALSE),-VLOOKUP(AY72,NP,25,FALSE)))),IF(VLOOKUP(AY72,NP,26,FALSE)="","",CONCATENATE(" / ",IF(VLOOKUP(AY72,NP,12,FALSE)=1,VLOOKUP(AY72,NP,26,FALSE),-VLOOKUP(AY72,NP,26,FALSE)))),IF(VLOOKUP(AY72,NP,27,FALSE)="","",CONCATENATE(" / ",IF(VLOOKUP(AY72,NP,12,FALSE)=1,VLOOKUP(AY72,NP,27,FALSE),-VLOOKUP(AY72,NP,27,FALSE)))),IF(VLOOKUP(AY72,NP,28)="","",CONCATENATE(" / ",IF(VLOOKUP(AY72,NP,12)=1,VLOOKUP(AY72,NP,28),-VLOOKUP(AY72,NP,28)))),IF(VLOOKUP(AY72,NP,29)="","",CONCATENATE(" / ",IF(VLOOKUP(AY72,NP,12)=1,VLOOKUP(AY72,NP,29),-VLOOKUP(AY72,NP,29))))))</f>
      </c>
      <c r="BI74" s="54"/>
      <c r="BJ74" s="40"/>
      <c r="BK74" s="54"/>
      <c r="BL74" s="54"/>
      <c r="BM74" s="40"/>
      <c r="BN74" s="54"/>
      <c r="BX74" s="53"/>
      <c r="BY74" s="53"/>
      <c r="BZ74" s="53"/>
      <c r="CA74" s="53"/>
      <c r="CB74" s="103"/>
    </row>
    <row r="75" ht="12" customHeight="1">
      <c r="A75" s="87" t="s">
        <v>156</v>
      </c>
      <c r="B75" s="50" t="str">
        <f>IF(I75="","",IF(VLOOKUP(Q69,NP,12,FALSE)=0,CONCATENATE(VLOOKUP(Q69,NP,5,FALSE),"  ",VLOOKUP(Q69,NP,6,FALSE)),IF(VLOOKUP(Q69,NP,22,FALSE)=0,CONCATENATE(VLOOKUP(Q69,NP,15,FALSE),"  ",VLOOKUP(Q69,NP,16,FALSE)),"")))</f>
      </c>
      <c r="C75" s="50"/>
      <c r="D75" s="50"/>
      <c r="E75" s="50"/>
      <c r="F75" s="50"/>
      <c r="G75" s="50"/>
      <c r="H75" s="50"/>
      <c r="I75" s="49" t="str">
        <f>IF(AND(VLOOKUP(Q69,NP,12,FALSE)=0,VLOOKUP(Q69,NP,22,FALSE)=0),"",IF(VLOOKUP(Q69,NP,12,FALSE)=0,VLOOKUP(Q69,NP,4,FALSE),IF(VLOOKUP(Q69,NP,22,FALSE)=0,VLOOKUP(Q69,NP,14,FALSE),"")))</f>
      </c>
      <c r="J75" s="130"/>
      <c r="K75" s="130"/>
      <c r="L75" s="131"/>
      <c r="M75" s="130"/>
      <c r="N75" s="130"/>
      <c r="O75" s="131"/>
      <c r="P75" s="177"/>
      <c r="Q75" s="85"/>
      <c r="R75" s="54" t="str">
        <f>IF(Y74="","",IF(VLOOKUP(AG44,NP,12,FALSE)=0,CONCATENATE(VLOOKUP(AG44,NP,8,FALSE)," pts - ",VLOOKUP(AG44,NP,11,FALSE)),IF(VLOOKUP(AG44,NP,22,FALSE)=0,CONCATENATE(VLOOKUP(AG44,NP,18,FALSE)," pts - ",VLOOKUP(AG44,NP,21,FALSE)),"")))</f>
      </c>
      <c r="S75" s="54"/>
      <c r="T75" s="40"/>
      <c r="U75" s="54"/>
      <c r="V75" s="54"/>
      <c r="W75" s="40"/>
      <c r="X75" s="54"/>
      <c r="Y75" s="47"/>
      <c r="AH75" s="92"/>
      <c r="AI75" s="56"/>
      <c r="AJ75" s="57"/>
      <c r="AK75" s="57"/>
      <c r="AL75" s="58"/>
      <c r="AM75" s="57"/>
      <c r="AN75" s="57"/>
      <c r="AO75" s="58"/>
      <c r="AP75" s="44"/>
      <c r="AQ75" s="47"/>
      <c r="AR75" s="126"/>
      <c r="AS75" s="126"/>
      <c r="AT75" s="128"/>
      <c r="AU75" s="126"/>
      <c r="AV75" s="126"/>
      <c r="AW75" s="128"/>
      <c r="AX75" s="126"/>
      <c r="AY75" s="85"/>
      <c r="AZ75" s="76" t="str">
        <f>IF(AY74="","",IF(VLOOKUP(AQ44,NP,12,FALSE)=0,CONCATENATE(VLOOKUP(AQ44,NP,8,FALSE)," pts - ",VLOOKUP(AQ44,NP,11,FALSE)),IF(VLOOKUP(AQ44,NP,22,FALSE)=0,CONCATENATE(VLOOKUP(AQ44,NP,18,FALSE)," pts - ",VLOOKUP(AQ44,NP,21,FALSE)),"")))</f>
      </c>
      <c r="BA75" s="76"/>
      <c r="BB75" s="77"/>
      <c r="BC75" s="76"/>
      <c r="BD75" s="76"/>
      <c r="BE75" s="77"/>
      <c r="BF75" s="76"/>
      <c r="BG75" s="59"/>
      <c r="BH75" s="88"/>
      <c r="BI75" s="89"/>
      <c r="BJ75" s="90"/>
      <c r="BK75" s="89"/>
      <c r="BL75" s="89"/>
      <c r="BM75" s="90"/>
      <c r="BN75" s="91"/>
      <c r="BO75" s="49" t="str">
        <f>IF(AND(VLOOKUP(BG69,NP,12,FALSE)=0,VLOOKUP(BG69,NP,22,FALSE)=0),"",IF(VLOOKUP(BG69,NP,12,FALSE)=0,VLOOKUP(BG69,NP,4,FALSE),IF(VLOOKUP(BG69,NP,22,FALSE)=0,VLOOKUP(BG69,NP,14,FALSE),"")))</f>
      </c>
      <c r="BP75" s="50" t="str">
        <f>IF(BO75="","",IF(VLOOKUP(BG69,NP,12,FALSE)=0,CONCATENATE(VLOOKUP(BG69,NP,5,FALSE),"  ",VLOOKUP(BG69,NP,6,FALSE)),IF(VLOOKUP(BG69,NP,22,FALSE)=0,CONCATENATE(VLOOKUP(BG69,NP,15,FALSE),"  ",VLOOKUP(BG69,NP,16,FALSE)),"")))</f>
      </c>
      <c r="BQ75" s="50"/>
      <c r="BR75" s="50"/>
      <c r="BS75" s="50"/>
      <c r="BT75" s="50"/>
      <c r="BU75" s="50"/>
      <c r="BV75" s="50"/>
      <c r="BW75" s="87" t="s">
        <v>139</v>
      </c>
      <c r="BX75" s="53"/>
      <c r="BY75" s="53"/>
      <c r="BZ75" s="53"/>
      <c r="CA75" s="53"/>
      <c r="CB75" s="103"/>
    </row>
    <row r="76" ht="12" customHeight="1">
      <c r="B76" s="54" t="str">
        <f>IF(I75="","",IF(VLOOKUP(Q69,NP,12,FALSE)=0,CONCATENATE(VLOOKUP(Q69,NP,8,FALSE)," pts - ",VLOOKUP(Q69,NP,11,FALSE)),IF(VLOOKUP(Q69,NP,22,FALSE)=0,CONCATENATE(VLOOKUP(Q69,NP,18,FALSE)," pts - ",VLOOKUP(Q69,NP,21,FALSE)),"")))</f>
      </c>
      <c r="C76" s="54"/>
      <c r="D76" s="54"/>
      <c r="E76" s="54"/>
      <c r="F76" s="54"/>
      <c r="G76" s="54"/>
      <c r="H76" s="54"/>
      <c r="L76" s="61"/>
      <c r="M76" s="53"/>
      <c r="X76" s="178"/>
      <c r="AH76" s="92"/>
      <c r="AI76" s="56"/>
      <c r="AJ76" s="57"/>
      <c r="AK76" s="45"/>
      <c r="AL76" s="46"/>
      <c r="AM76" s="45"/>
      <c r="AN76" s="45"/>
      <c r="AO76" s="46"/>
      <c r="AP76" s="47"/>
      <c r="AQ76" s="47"/>
      <c r="AR76" s="126"/>
      <c r="AS76" s="126"/>
      <c r="AT76" s="128"/>
      <c r="AU76" s="126"/>
      <c r="AV76" s="126"/>
      <c r="AW76" s="128"/>
      <c r="AX76" s="126"/>
      <c r="AY76" s="127"/>
      <c r="AZ76" s="123"/>
      <c r="BA76" s="124"/>
      <c r="BB76" s="125"/>
      <c r="BC76" s="124"/>
      <c r="BD76" s="124"/>
      <c r="BE76" s="125"/>
      <c r="BF76" s="126"/>
      <c r="BO76" s="85"/>
      <c r="BP76" s="54" t="str">
        <f>IF(BO75="","",IF(VLOOKUP(BG69,NP,12,FALSE)=0,CONCATENATE(VLOOKUP(BG69,NP,8,FALSE)," pts - ",VLOOKUP(BG69,NP,11,FALSE)),IF(VLOOKUP(BG69,NP,22,FALSE)=0,CONCATENATE(VLOOKUP(BG69,NP,18,FALSE)," pts - ",VLOOKUP(BG69,NP,21,FALSE)),"")))</f>
      </c>
      <c r="BQ76" s="54"/>
      <c r="BR76" s="54"/>
      <c r="BS76" s="54"/>
      <c r="BT76" s="54"/>
      <c r="BU76" s="54"/>
      <c r="BV76" s="54"/>
      <c r="BW76" s="132"/>
      <c r="BX76" s="53"/>
      <c r="BY76" s="53"/>
      <c r="BZ76" s="53"/>
      <c r="CA76" s="53"/>
      <c r="CB76" s="103"/>
    </row>
    <row r="77" ht="12" customHeight="1">
      <c r="J77" s="93"/>
      <c r="K77" s="94"/>
      <c r="L77" s="94"/>
      <c r="M77" s="94"/>
      <c r="N77" s="94"/>
      <c r="O77" s="94"/>
      <c r="P77" s="94"/>
      <c r="Q77" s="95"/>
      <c r="R77" s="149"/>
      <c r="S77" s="149"/>
      <c r="T77" s="168"/>
      <c r="U77" s="149"/>
      <c r="V77" s="149"/>
      <c r="W77" s="168"/>
      <c r="X77" s="178"/>
      <c r="AH77" s="92"/>
      <c r="AI77" s="56"/>
      <c r="AJ77" s="57"/>
      <c r="AK77" s="45"/>
      <c r="AL77" s="46"/>
      <c r="AM77" s="45"/>
      <c r="AN77" s="45"/>
      <c r="AO77" s="46"/>
      <c r="AP77" s="47"/>
      <c r="AQ77" s="47"/>
      <c r="AR77" s="126"/>
      <c r="AS77" s="126"/>
      <c r="AT77" s="128"/>
      <c r="AU77" s="126"/>
      <c r="AV77" s="126"/>
      <c r="AW77" s="128"/>
      <c r="AX77" s="126"/>
      <c r="AY77" s="127"/>
      <c r="AZ77" s="123"/>
      <c r="BA77" s="124"/>
      <c r="BB77" s="125"/>
      <c r="BC77" s="124"/>
      <c r="BD77" s="124"/>
      <c r="BE77" s="125"/>
      <c r="BF77" s="126"/>
      <c r="BG77" s="134"/>
      <c r="BH77" s="135"/>
      <c r="BI77" s="135"/>
      <c r="BJ77" s="135"/>
      <c r="BK77" s="135"/>
      <c r="BL77" s="135"/>
      <c r="BM77" s="135"/>
      <c r="BN77" s="136"/>
      <c r="BO77" s="127"/>
      <c r="BP77" s="126"/>
      <c r="BQ77" s="126"/>
      <c r="BR77" s="126"/>
      <c r="BS77" s="126"/>
      <c r="BT77" s="126"/>
      <c r="BU77" s="126"/>
      <c r="BV77" s="126"/>
      <c r="BW77" s="132"/>
      <c r="BX77" s="53"/>
      <c r="BY77" s="53"/>
      <c r="BZ77" s="53"/>
      <c r="CA77" s="53"/>
      <c r="CB77" s="103"/>
    </row>
    <row r="78" ht="12" customHeight="1">
      <c r="J78" s="122"/>
      <c r="K78" s="122"/>
      <c r="L78" s="122"/>
      <c r="M78" s="122"/>
      <c r="N78" s="122"/>
      <c r="O78" s="122"/>
      <c r="P78" s="122"/>
      <c r="Q78" s="122"/>
      <c r="R78" s="149"/>
      <c r="S78" s="149"/>
      <c r="T78" s="168"/>
      <c r="U78" s="149"/>
      <c r="V78" s="149"/>
      <c r="W78" s="168"/>
      <c r="X78" s="178"/>
      <c r="AH78" s="92"/>
      <c r="AI78" s="56"/>
      <c r="AJ78" s="57"/>
      <c r="AK78" s="111"/>
      <c r="AL78" s="111"/>
      <c r="AM78" s="111"/>
      <c r="AN78" s="111"/>
      <c r="AO78" s="111"/>
      <c r="AP78" s="47"/>
      <c r="AQ78" s="56"/>
      <c r="AR78" s="126"/>
      <c r="AS78" s="126"/>
      <c r="AT78" s="128"/>
      <c r="AU78" s="126"/>
      <c r="AV78" s="126"/>
      <c r="AW78" s="128"/>
      <c r="AX78" s="126"/>
      <c r="AY78" s="127"/>
      <c r="AZ78" s="123"/>
      <c r="BA78" s="124"/>
      <c r="BB78" s="125"/>
      <c r="BC78" s="124"/>
      <c r="BD78" s="124"/>
      <c r="BE78" s="125"/>
      <c r="BF78" s="126"/>
      <c r="BX78" s="53"/>
      <c r="BY78" s="53"/>
      <c r="BZ78" s="53"/>
      <c r="CA78" s="53"/>
      <c r="CB78" s="103"/>
    </row>
    <row r="79" ht="12" customHeight="1">
      <c r="J79" s="102" t="s">
        <v>157</v>
      </c>
      <c r="K79" s="102"/>
      <c r="L79" s="102"/>
      <c r="M79" s="102"/>
      <c r="N79" s="102"/>
      <c r="O79" s="102"/>
      <c r="P79" s="102"/>
      <c r="Q79" s="102"/>
      <c r="R79" s="47"/>
      <c r="S79" s="47"/>
      <c r="T79" s="92"/>
      <c r="U79" s="47"/>
      <c r="V79" s="47"/>
      <c r="W79" s="92"/>
      <c r="X79" s="178"/>
      <c r="AE79" s="182"/>
      <c r="AF79" s="8"/>
      <c r="AG79" s="138"/>
      <c r="AH79" s="138"/>
      <c r="AI79" s="138"/>
      <c r="AJ79" s="138"/>
      <c r="AK79" s="138"/>
      <c r="AL79" s="27"/>
      <c r="AM79" s="138"/>
      <c r="AN79" s="138"/>
      <c r="AO79" s="139"/>
      <c r="AP79" s="9"/>
      <c r="AQ79" s="9"/>
      <c r="AR79" s="9"/>
      <c r="AS79" s="9"/>
      <c r="AT79" s="29"/>
      <c r="AY79" s="127"/>
      <c r="AZ79" s="123"/>
      <c r="BA79" s="124"/>
      <c r="BB79" s="125"/>
      <c r="BC79" s="124"/>
      <c r="BD79" s="124"/>
      <c r="BE79" s="125"/>
      <c r="BF79" s="126"/>
      <c r="BG79" s="102" t="s">
        <v>140</v>
      </c>
      <c r="BH79" s="102"/>
      <c r="BI79" s="102"/>
      <c r="BJ79" s="102"/>
      <c r="BK79" s="102"/>
      <c r="BL79" s="102"/>
      <c r="BM79" s="102"/>
      <c r="BN79" s="102"/>
      <c r="BO79" s="127"/>
      <c r="BP79" s="126"/>
      <c r="BQ79" s="126"/>
      <c r="BR79" s="126"/>
      <c r="BS79" s="126"/>
      <c r="BT79" s="126"/>
      <c r="BU79" s="126"/>
      <c r="BV79" s="126"/>
      <c r="BW79" s="132"/>
      <c r="BX79" s="53"/>
      <c r="BY79" s="53"/>
      <c r="BZ79" s="53"/>
      <c r="CA79" s="53"/>
      <c r="CB79" s="103"/>
    </row>
    <row r="80" ht="12" customHeight="1">
      <c r="Q80" s="85"/>
      <c r="R80" s="53"/>
      <c r="S80" s="53"/>
      <c r="T80" s="82"/>
      <c r="U80" s="53"/>
      <c r="V80" s="53"/>
      <c r="W80" s="82"/>
      <c r="X80" s="178"/>
      <c r="AE80" s="140" t="s">
        <v>125</v>
      </c>
      <c r="AF80" s="11"/>
      <c r="AG80" s="141"/>
      <c r="AH80" s="62"/>
      <c r="AI80" s="195" t="str">
        <f>IF('Liste des parties'!$AH$3&lt;10000,Date,'Liste des parties'!$AH$3)</f>
        <v>01/09/2019</v>
      </c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6"/>
      <c r="AY80" s="127"/>
      <c r="AZ80" s="123"/>
      <c r="BG80" s="127"/>
      <c r="BH80" s="126"/>
      <c r="BI80" s="126"/>
      <c r="BJ80" s="128"/>
      <c r="BK80" s="126"/>
      <c r="BL80" s="126"/>
      <c r="BM80" s="128"/>
      <c r="BN80" s="126"/>
      <c r="BO80" s="127"/>
      <c r="BP80" s="126"/>
      <c r="BQ80" s="126"/>
      <c r="BR80" s="126"/>
      <c r="BS80" s="126"/>
      <c r="BT80" s="126"/>
      <c r="BU80" s="126"/>
      <c r="BV80" s="126"/>
      <c r="BW80" s="132"/>
      <c r="BX80" s="53"/>
      <c r="BY80" s="53"/>
      <c r="BZ80" s="53"/>
      <c r="CA80" s="53"/>
      <c r="CB80" s="103"/>
    </row>
    <row r="81" ht="12" customHeight="1">
      <c r="J81" s="50" t="str">
        <f>IF(Q81="","",IF(VLOOKUP(Y66,NP,12,FALSE)=0,CONCATENATE(VLOOKUP(Y66,NP,5,FALSE),"  ",VLOOKUP(Y66,NP,6,FALSE)),IF(VLOOKUP(Y66,NP,22,FALSE)=0,CONCATENATE(VLOOKUP(Y66,NP,15,FALSE),"  ",VLOOKUP(Y66,NP,16,FALSE)),"")))</f>
      </c>
      <c r="K81" s="50"/>
      <c r="L81" s="51"/>
      <c r="M81" s="50"/>
      <c r="N81" s="50"/>
      <c r="O81" s="51"/>
      <c r="P81" s="50"/>
      <c r="Q81" s="49" t="str">
        <f>IF(AND(VLOOKUP(Y66,NP,12,FALSE)=0,VLOOKUP(Y66,NP,22,FALSE)=0),"",IF(VLOOKUP(Y66,NP,12,FALSE)=0,VLOOKUP(Y66,NP,4,FALSE),IF(VLOOKUP(Y66,NP,22,FALSE)=0,VLOOKUP(Y66,NP,14,FALSE),"")))</f>
      </c>
      <c r="R81" s="96">
        <v>2</v>
      </c>
      <c r="S81" s="130"/>
      <c r="T81" s="131"/>
      <c r="U81" s="130"/>
      <c r="V81" s="130"/>
      <c r="W81" s="131"/>
      <c r="X81" s="177"/>
      <c r="AE81" s="183"/>
      <c r="AF81" s="11"/>
      <c r="AG81" s="141"/>
      <c r="AH81" s="12"/>
      <c r="AI81" s="12"/>
      <c r="AJ81" s="12"/>
      <c r="AK81" s="12"/>
      <c r="AL81" s="22"/>
      <c r="AM81" s="143"/>
      <c r="AN81" s="143"/>
      <c r="AO81" s="22"/>
      <c r="AP81" s="14"/>
      <c r="AQ81" s="14"/>
      <c r="AR81" s="14"/>
      <c r="AS81" s="14"/>
      <c r="AT81" s="30"/>
      <c r="AY81" s="127"/>
      <c r="AZ81" s="129"/>
      <c r="BA81" s="130"/>
      <c r="BB81" s="131"/>
      <c r="BC81" s="130"/>
      <c r="BD81" s="130"/>
      <c r="BE81" s="131"/>
      <c r="BF81" s="48">
        <v>4</v>
      </c>
      <c r="BG81" s="49" t="str">
        <f>IF(AND(VLOOKUP(AY66,NP,12,FALSE)=0,VLOOKUP(AY66,NP,22,FALSE)=0),"",IF(VLOOKUP(AY66,NP,12,FALSE)=0,VLOOKUP(AY66,NP,4,FALSE),IF(VLOOKUP(AY66,NP,22,FALSE)=0,VLOOKUP(AY66,NP,14,FALSE),"")))</f>
      </c>
      <c r="BH81" s="50" t="str">
        <f>IF(BG81="","",IF(VLOOKUP(AY66,NP,12,FALSE)=0,CONCATENATE(VLOOKUP(AY66,NP,5,FALSE),"  ",VLOOKUP(AY66,NP,6,FALSE)),IF(VLOOKUP(AY66,NP,22,FALSE)=0,CONCATENATE(VLOOKUP(AY66,NP,15,FALSE),"  ",VLOOKUP(AY66,NP,16,FALSE)),"")))</f>
      </c>
      <c r="BI81" s="50"/>
      <c r="BJ81" s="51"/>
      <c r="BK81" s="50"/>
      <c r="BL81" s="50"/>
      <c r="BM81" s="51"/>
      <c r="BN81" s="50"/>
      <c r="BO81" s="59"/>
      <c r="BP81" s="53"/>
      <c r="BQ81" s="53"/>
      <c r="BR81" s="53"/>
      <c r="BS81" s="53"/>
      <c r="BT81" s="53"/>
      <c r="BU81" s="53"/>
      <c r="BV81" s="53"/>
      <c r="BW81" s="132"/>
      <c r="BX81" s="53"/>
      <c r="BY81" s="53"/>
      <c r="BZ81" s="53"/>
      <c r="CA81" s="53"/>
      <c r="CB81" s="103"/>
    </row>
    <row r="82" ht="12" customHeight="1">
      <c r="I82" s="170"/>
      <c r="J82" s="54" t="str">
        <f>IF(Q81="","",IF(VLOOKUP(Y66,NP,12,FALSE)=0,CONCATENATE(VLOOKUP(Y66,NP,8,FALSE)," pts - ",VLOOKUP(Y66,NP,11,FALSE)),IF(VLOOKUP(Y66,NP,22,FALSE)=0,CONCATENATE(VLOOKUP(Y66,NP,18,FALSE)," pts - ",VLOOKUP(Y66,NP,21,FALSE)),"")))</f>
      </c>
      <c r="K82" s="54"/>
      <c r="L82" s="40"/>
      <c r="M82" s="54"/>
      <c r="N82" s="54"/>
      <c r="O82" s="40"/>
      <c r="P82" s="54"/>
      <c r="Q82" s="85"/>
      <c r="R82" s="53"/>
      <c r="S82" s="53"/>
      <c r="T82" s="82"/>
      <c r="U82" s="53"/>
      <c r="V82" s="53"/>
      <c r="W82" s="82"/>
      <c r="X82" s="178"/>
      <c r="AE82" s="140" t="s">
        <v>141</v>
      </c>
      <c r="AF82" s="11"/>
      <c r="AG82" s="141"/>
      <c r="AH82" s="12"/>
      <c r="AI82" s="198" t="str">
        <f>'Liste des parties'!$AD$2</f>
        <v>Nouvelle numérotation</v>
      </c>
      <c r="AJ82" s="198"/>
      <c r="AK82" s="198"/>
      <c r="AL82" s="198"/>
      <c r="AM82" s="198"/>
      <c r="AN82" s="198"/>
      <c r="AO82" s="198"/>
      <c r="AP82" s="198"/>
      <c r="AQ82" s="198"/>
      <c r="AR82" s="198"/>
      <c r="AS82" s="198"/>
      <c r="AT82" s="199"/>
      <c r="AY82" s="127"/>
      <c r="AZ82" s="123"/>
      <c r="BA82" s="124"/>
      <c r="BB82" s="125"/>
      <c r="BC82" s="124"/>
      <c r="BD82" s="124"/>
      <c r="BE82" s="125"/>
      <c r="BF82" s="126"/>
      <c r="BG82" s="85"/>
      <c r="BH82" s="76" t="str">
        <f>IF(BG81="","",IF(VLOOKUP(AY66,NP,12,FALSE)=0,CONCATENATE(VLOOKUP(AY66,NP,8,FALSE)," pts - ",VLOOKUP(AY66,NP,11,FALSE)),IF(VLOOKUP(AY66,NP,22,FALSE)=0,CONCATENATE(VLOOKUP(AY66,NP,18,FALSE)," pts - ",VLOOKUP(AY66,NP,21,FALSE)),"")))</f>
      </c>
      <c r="BI82" s="76"/>
      <c r="BJ82" s="77"/>
      <c r="BK82" s="76"/>
      <c r="BL82" s="76"/>
      <c r="BM82" s="77"/>
      <c r="BN82" s="110"/>
      <c r="BO82" s="74"/>
      <c r="BP82" s="53"/>
      <c r="BQ82" s="53"/>
      <c r="BR82" s="53"/>
      <c r="BS82" s="53"/>
      <c r="BT82" s="53"/>
      <c r="BU82" s="53"/>
      <c r="BV82" s="53"/>
      <c r="BW82" s="132"/>
      <c r="BX82" s="53"/>
      <c r="BY82" s="53"/>
      <c r="BZ82" s="53"/>
      <c r="CA82" s="53"/>
      <c r="CB82" s="103"/>
    </row>
    <row r="83" ht="12" customHeight="1">
      <c r="A83" s="87" t="s">
        <v>158</v>
      </c>
      <c r="B83" s="50" t="str">
        <f>IF(I83="","",IF(VLOOKUP(Q83,NP,12,FALSE)=1,CONCATENATE(VLOOKUP(Q83,NP,5,FALSE),"  ",VLOOKUP(Q83,NP,6,FALSE)),IF(VLOOKUP(Q83,NP,22,FALSE)=1,CONCATENATE(VLOOKUP(Q83,NP,15,FALSE),"  ",VLOOKUP(Q83,NP,16,FALSE)),"")))</f>
      </c>
      <c r="C83" s="50"/>
      <c r="D83" s="50"/>
      <c r="E83" s="50"/>
      <c r="F83" s="50"/>
      <c r="G83" s="50"/>
      <c r="H83" s="50"/>
      <c r="I83" s="172" t="str">
        <f>IF(VLOOKUP(Q83,NP,12,FALSE)=1,VLOOKUP(Q83,NP,4,FALSE),IF(VLOOKUP(Q83,NP,22,FALSE)=1,VLOOKUP(Q83,NP,14,FALSE),""))</f>
      </c>
      <c r="J83" s="66" t="s">
        <v>130</v>
      </c>
      <c r="K83" s="66"/>
      <c r="L83" s="67" t="str">
        <f>IF(VLOOKUP(Q83,NP,32,FALSE)="","",IF(VLOOKUP(Q83,NP,32,FALSE)=0,"",VLOOKUP(Q83,NP,32,FALSE)))</f>
      </c>
      <c r="M83" s="68" t="str">
        <f>IF(VLOOKUP(Q83,NP,33,FALSE)="","",IF(VLOOKUP(Q83,NP,34,FALSE)=2,"",VLOOKUP(Q83,NP,34,FALSE)))</f>
      </c>
      <c r="N83" s="68"/>
      <c r="O83" s="69" t="str">
        <f>IF(VLOOKUP(Q83,NP,33,FALSE)="","",IF(VLOOKUP(Q83,NP,33,FALSE)=0,"",VLOOKUP(Q83,NP,33,FALSE)))</f>
      </c>
      <c r="P83" s="70"/>
      <c r="Q83" s="65">
        <v>28</v>
      </c>
      <c r="X83" s="178"/>
      <c r="AE83" s="140"/>
      <c r="AF83" s="11"/>
      <c r="AG83" s="141"/>
      <c r="AH83" s="141"/>
      <c r="AI83" s="141"/>
      <c r="AJ83" s="141"/>
      <c r="AK83" s="141"/>
      <c r="AL83" s="22"/>
      <c r="AM83" s="141"/>
      <c r="AN83" s="141"/>
      <c r="AO83" s="145"/>
      <c r="AP83" s="12"/>
      <c r="AQ83" s="12"/>
      <c r="AR83" s="12"/>
      <c r="AS83" s="12"/>
      <c r="AT83" s="30"/>
      <c r="AY83" s="127"/>
      <c r="AZ83" s="123"/>
      <c r="BA83" s="124"/>
      <c r="BB83" s="125"/>
      <c r="BC83" s="124"/>
      <c r="BD83" s="124"/>
      <c r="BE83" s="125"/>
      <c r="BF83" s="126"/>
      <c r="BG83" s="65">
        <v>16</v>
      </c>
      <c r="BH83" s="66" t="s">
        <v>130</v>
      </c>
      <c r="BI83" s="66"/>
      <c r="BJ83" s="67" t="str">
        <f>IF(VLOOKUP(BG83,NP,32,FALSE)="","",IF(VLOOKUP(BG83,NP,32,FALSE)=0,"",VLOOKUP(BG83,NP,32,FALSE)))</f>
      </c>
      <c r="BK83" s="68" t="str">
        <f>IF(VLOOKUP(BG83,NP,33,FALSE)="","",IF(VLOOKUP(BG83,NP,34,FALSE)=2,"",VLOOKUP(BG83,NP,34,FALSE)))</f>
      </c>
      <c r="BL83" s="68"/>
      <c r="BM83" s="69" t="str">
        <f>IF(VLOOKUP(BG83,NP,33,FALSE)="","",IF(VLOOKUP(BG83,NP,33,FALSE)=0,"",VLOOKUP(BG83,NP,33,FALSE)))</f>
      </c>
      <c r="BN83" s="70"/>
      <c r="BO83" s="71" t="str">
        <f>IF(VLOOKUP(BG83,NP,12,FALSE)=1,VLOOKUP(BG83,NP,4,FALSE),IF(VLOOKUP(BG83,NP,22,FALSE)=1,VLOOKUP(BG83,NP,14,FALSE),""))</f>
      </c>
      <c r="BP83" s="50" t="str">
        <f>IF(BO83="","",IF(VLOOKUP(BG83,NP,12,FALSE)=1,CONCATENATE(VLOOKUP(BG83,NP,5,FALSE),"  ",VLOOKUP(BG83,NP,6,FALSE)),IF(VLOOKUP(BG83,NP,22,FALSE)=1,CONCATENATE(VLOOKUP(BG83,NP,15,FALSE),"  ",VLOOKUP(BG83,NP,16,FALSE)),"")))</f>
      </c>
      <c r="BQ83" s="50"/>
      <c r="BR83" s="50"/>
      <c r="BS83" s="50"/>
      <c r="BT83" s="50"/>
      <c r="BU83" s="50"/>
      <c r="BV83" s="50"/>
      <c r="BW83" s="87" t="s">
        <v>142</v>
      </c>
      <c r="BX83" s="53"/>
      <c r="BY83" s="53"/>
      <c r="BZ83" s="53"/>
      <c r="CA83" s="53"/>
      <c r="CB83" s="103"/>
    </row>
    <row r="84" ht="12" customHeight="1">
      <c r="B84" s="54" t="str">
        <f>IF(I83="","",IF(VLOOKUP(Q83,NP,12,FALSE)=1,CONCATENATE(VLOOKUP(Q83,NP,8,FALSE)," pts - ",VLOOKUP(Q83,NP,11,FALSE)),IF(VLOOKUP(Q83,NP,22,FALSE)=1,CONCATENATE(VLOOKUP(Q83,NP,18,FALSE)," pts - ",VLOOKUP(Q83,NP,21,FALSE)),"")))</f>
      </c>
      <c r="C84" s="54"/>
      <c r="D84" s="54"/>
      <c r="E84" s="54"/>
      <c r="F84" s="54"/>
      <c r="G84" s="54"/>
      <c r="H84" s="54"/>
      <c r="I84" s="170"/>
      <c r="Q84" s="85"/>
      <c r="X84" s="178"/>
      <c r="AE84" s="140" t="s">
        <v>143</v>
      </c>
      <c r="AF84" s="15"/>
      <c r="AG84" s="143"/>
      <c r="AH84" s="14"/>
      <c r="AI84" s="194" t="str">
        <f>'Liste des parties'!$AE$2</f>
        <v>11_16KI-16J-KO-CI</v>
      </c>
      <c r="AJ84" s="194"/>
      <c r="AK84" s="194"/>
      <c r="AL84" s="194"/>
      <c r="AM84" s="194"/>
      <c r="AN84" s="194"/>
      <c r="AO84" s="194"/>
      <c r="AP84" s="194"/>
      <c r="AQ84" s="194"/>
      <c r="AR84" s="194"/>
      <c r="AS84" s="194"/>
      <c r="AT84" s="197"/>
      <c r="AY84" s="127"/>
      <c r="AZ84" s="123"/>
      <c r="BA84" s="124"/>
      <c r="BB84" s="125"/>
      <c r="BC84" s="124"/>
      <c r="BD84" s="124"/>
      <c r="BE84" s="125"/>
      <c r="BF84" s="126"/>
      <c r="BG84" s="53"/>
      <c r="BH84" s="53"/>
      <c r="BI84" s="53"/>
      <c r="BJ84" s="82"/>
      <c r="BK84" s="53"/>
      <c r="BL84" s="53"/>
      <c r="BM84" s="82"/>
      <c r="BN84" s="85"/>
      <c r="BO84" s="73"/>
      <c r="BP84" s="54" t="str">
        <f>IF(BO83="","",IF(VLOOKUP(BG83,NP,12,FALSE)=1,CONCATENATE(VLOOKUP(BG83,NP,8,FALSE)," pts - ",VLOOKUP(BG83,NP,11,FALSE)),IF(VLOOKUP(BG83,NP,22,FALSE)=1,CONCATENATE(VLOOKUP(BG83,NP,18,FALSE)," pts - ",VLOOKUP(BG83,NP,21,FALSE)),"")))</f>
      </c>
      <c r="BQ84" s="54"/>
      <c r="BR84" s="54"/>
      <c r="BS84" s="54"/>
      <c r="BT84" s="54"/>
      <c r="BU84" s="54"/>
      <c r="BV84" s="54"/>
      <c r="BW84" s="132"/>
      <c r="BX84" s="53"/>
      <c r="BY84" s="53"/>
      <c r="BZ84" s="53"/>
      <c r="CA84" s="53"/>
      <c r="CB84" s="103"/>
    </row>
    <row r="85" ht="12" customHeight="1">
      <c r="B85" s="54" t="str">
        <f>IF(I83="","",CONCATENATE(IF(VLOOKUP(Q83,NP,23,FALSE)="","",IF(VLOOKUP(Q83,NP,12,FALSE)=1,VLOOKUP(Q83,NP,23,FALSE),-VLOOKUP(Q83,NP,23,FALSE))),IF(VLOOKUP(Q83,NP,24,FALSE)="","",CONCATENATE(" / ",IF(VLOOKUP(Q83,NP,12,FALSE)=1,VLOOKUP(Q83,NP,24,FALSE),-VLOOKUP(Q83,NP,24,FALSE)))),IF(VLOOKUP(Q83,NP,25,FALSE)="","",CONCATENATE(" / ",IF(VLOOKUP(Q83,NP,12,FALSE)=1,VLOOKUP(Q83,NP,25,FALSE),-VLOOKUP(Q83,NP,25,FALSE)))),IF(VLOOKUP(Q83,NP,26,FALSE)="","",CONCATENATE(" / ",IF(VLOOKUP(Q83,NP,12,FALSE)=1,VLOOKUP(Q83,NP,26,FALSE),-VLOOKUP(Q83,NP,26,FALSE)))),IF(VLOOKUP(Q83,NP,27,FALSE)="","",CONCATENATE(" / ",IF(VLOOKUP(Q83,NP,12,FALSE)=1,VLOOKUP(Q83,NP,27,FALSE),-VLOOKUP(Q83,NP,27,FALSE)))),IF(VLOOKUP(Q83,NP,28)="","",CONCATENATE(" / ",IF(VLOOKUP(Q83,NP,12)=1,VLOOKUP(Q83,NP,28),-VLOOKUP(Q83,NP,28)))),IF(VLOOKUP(Q83,NP,29)="","",CONCATENATE(" / ",IF(VLOOKUP(Q83,NP,12)=1,VLOOKUP(Q83,NP,29),-VLOOKUP(Q83,NP,29))))))</f>
      </c>
      <c r="C85" s="54"/>
      <c r="D85" s="54"/>
      <c r="E85" s="54"/>
      <c r="F85" s="54"/>
      <c r="G85" s="54"/>
      <c r="H85" s="54"/>
      <c r="I85" s="170"/>
      <c r="J85" s="50" t="str">
        <f>IF(Q85="","",IF(VLOOKUP(Y72,NP,12,FALSE)=0,CONCATENATE(VLOOKUP(Y72,NP,5,FALSE),"  ",VLOOKUP(Y72,NP,6,FALSE)),IF(VLOOKUP(Y72,NP,22,FALSE)=0,CONCATENATE(VLOOKUP(Y72,NP,15,FALSE),"  ",VLOOKUP(Y72,NP,16,FALSE)),"")))</f>
      </c>
      <c r="K85" s="50"/>
      <c r="L85" s="51"/>
      <c r="M85" s="50"/>
      <c r="N85" s="50"/>
      <c r="O85" s="51"/>
      <c r="P85" s="50"/>
      <c r="Q85" s="49" t="str">
        <f>IF(AND(VLOOKUP(Y72,NP,12,FALSE)=0,VLOOKUP(Y72,NP,22,FALSE)=0),"",IF(VLOOKUP(Y72,NP,12,FALSE)=0,VLOOKUP(Y72,NP,4,FALSE),IF(VLOOKUP(Y72,NP,22,FALSE)=0,VLOOKUP(Y72,NP,14,FALSE),"")))</f>
      </c>
      <c r="R85" s="96">
        <v>15</v>
      </c>
      <c r="S85" s="130"/>
      <c r="T85" s="131"/>
      <c r="U85" s="130"/>
      <c r="V85" s="130"/>
      <c r="W85" s="131"/>
      <c r="X85" s="177"/>
      <c r="Y85" s="47"/>
      <c r="AE85" s="146"/>
      <c r="AF85" s="16"/>
      <c r="AG85" s="147"/>
      <c r="AH85" s="147"/>
      <c r="AI85" s="147"/>
      <c r="AJ85" s="147"/>
      <c r="AK85" s="147"/>
      <c r="AL85" s="28"/>
      <c r="AM85" s="147"/>
      <c r="AN85" s="147"/>
      <c r="AO85" s="148"/>
      <c r="AP85" s="17"/>
      <c r="AQ85" s="17"/>
      <c r="AR85" s="17"/>
      <c r="AS85" s="17"/>
      <c r="AT85" s="31"/>
      <c r="AY85" s="127"/>
      <c r="AZ85" s="129"/>
      <c r="BA85" s="130"/>
      <c r="BB85" s="131"/>
      <c r="BC85" s="130"/>
      <c r="BD85" s="130"/>
      <c r="BE85" s="131"/>
      <c r="BF85" s="48">
        <v>13</v>
      </c>
      <c r="BG85" s="49" t="str">
        <f>IF(AND(VLOOKUP(AY72,NP,12,FALSE)=0,VLOOKUP(AY72,NP,22,FALSE)=0),"",IF(VLOOKUP(AY72,NP,12,FALSE)=0,VLOOKUP(AY72,NP,4,FALSE),IF(VLOOKUP(AY72,NP,22,FALSE)=0,VLOOKUP(AY72,NP,14,FALSE),"")))</f>
      </c>
      <c r="BH85" s="50" t="str">
        <f>IF(BG85="","",IF(VLOOKUP(AY72,NP,12,FALSE)=0,CONCATENATE(VLOOKUP(AY72,NP,5,FALSE),"  ",VLOOKUP(AY72,NP,6,FALSE)),IF(VLOOKUP(AY72,NP,22,FALSE)=0,CONCATENATE(VLOOKUP(AY72,NP,15,FALSE),"  ",VLOOKUP(AY72,NP,16,FALSE)),"")))</f>
      </c>
      <c r="BI85" s="50"/>
      <c r="BJ85" s="51"/>
      <c r="BK85" s="50"/>
      <c r="BL85" s="50"/>
      <c r="BM85" s="51"/>
      <c r="BN85" s="50"/>
      <c r="BO85" s="74"/>
      <c r="BP85" s="54" t="str">
        <f>IF(BO83="","",CONCATENATE(IF(VLOOKUP(BG83,NP,23,FALSE)="","",IF(VLOOKUP(BG83,NP,12,FALSE)=1,VLOOKUP(BG83,NP,23,FALSE),-VLOOKUP(BG83,NP,23,FALSE))),IF(VLOOKUP(BG83,NP,24,FALSE)="","",CONCATENATE(" / ",IF(VLOOKUP(BG83,NP,12,FALSE)=1,VLOOKUP(BG83,NP,24,FALSE),-VLOOKUP(BG83,NP,24,FALSE)))),IF(VLOOKUP(BG83,NP,25,FALSE)="","",CONCATENATE(" / ",IF(VLOOKUP(BG83,NP,12,FALSE)=1,VLOOKUP(BG83,NP,25,FALSE),-VLOOKUP(BG83,NP,25,FALSE)))),IF(VLOOKUP(BG83,NP,26,FALSE)="","",CONCATENATE(" / ",IF(VLOOKUP(BG83,NP,12,FALSE)=1,VLOOKUP(BG83,NP,26,FALSE),-VLOOKUP(BG83,NP,26,FALSE)))),IF(VLOOKUP(BG83,NP,27,FALSE)="","",CONCATENATE(" / ",IF(VLOOKUP(BG83,NP,12,FALSE)=1,VLOOKUP(BG83,NP,27,FALSE),-VLOOKUP(BG83,NP,27,FALSE)))),IF(VLOOKUP(BG83,NP,28)="","",CONCATENATE(" / ",IF(VLOOKUP(BG83,NP,12)=1,VLOOKUP(BG83,NP,28),-VLOOKUP(BG83,NP,28)))),IF(VLOOKUP(BG83,NP,29)="","",CONCATENATE(" / ",IF(VLOOKUP(BG83,NP,12)=1,VLOOKUP(BG83,NP,29),-VLOOKUP(BG83,NP,29))))))</f>
      </c>
      <c r="BQ85" s="54"/>
      <c r="BR85" s="54"/>
      <c r="BS85" s="54"/>
      <c r="BT85" s="54"/>
      <c r="BU85" s="54"/>
      <c r="BV85" s="54"/>
      <c r="BW85" s="132"/>
      <c r="BX85" s="53"/>
      <c r="BY85" s="53"/>
      <c r="BZ85" s="53"/>
      <c r="CA85" s="53"/>
      <c r="CB85" s="103"/>
    </row>
    <row r="86" ht="12" customHeight="1">
      <c r="J86" s="54" t="str">
        <f>IF(Q85="","",IF(VLOOKUP(Y72,NP,12,FALSE)=0,CONCATENATE(VLOOKUP(Y72,NP,8,FALSE)," pts - ",VLOOKUP(Y72,NP,11,FALSE)),IF(VLOOKUP(Y72,NP,22,FALSE)=0,CONCATENATE(VLOOKUP(Y72,NP,18,FALSE)," pts - ",VLOOKUP(Y72,NP,21,FALSE)),"")))</f>
      </c>
      <c r="K86" s="54"/>
      <c r="L86" s="40"/>
      <c r="M86" s="54"/>
      <c r="N86" s="54"/>
      <c r="O86" s="40"/>
      <c r="P86" s="54"/>
      <c r="Q86" s="85"/>
      <c r="Y86" s="47"/>
      <c r="AH86" s="92"/>
      <c r="AI86" s="56"/>
      <c r="AJ86" s="57"/>
      <c r="AK86" s="57"/>
      <c r="AL86" s="58"/>
      <c r="AM86" s="57"/>
      <c r="AN86" s="57"/>
      <c r="AO86" s="58"/>
      <c r="AP86" s="44"/>
      <c r="AQ86" s="47"/>
      <c r="AR86" s="126"/>
      <c r="AS86" s="126"/>
      <c r="AT86" s="128"/>
      <c r="AU86" s="126"/>
      <c r="AV86" s="126"/>
      <c r="AW86" s="128"/>
      <c r="AX86" s="126"/>
      <c r="AY86" s="127"/>
      <c r="AZ86" s="126"/>
      <c r="BA86" s="126"/>
      <c r="BB86" s="128"/>
      <c r="BC86" s="126"/>
      <c r="BD86" s="126"/>
      <c r="BE86" s="128"/>
      <c r="BF86" s="126"/>
      <c r="BG86" s="85"/>
      <c r="BH86" s="76" t="str">
        <f>IF(BG85="","",IF(VLOOKUP(AY72,NP,12,FALSE)=0,CONCATENATE(VLOOKUP(AY72,NP,8,FALSE)," pts - ",VLOOKUP(AY72,NP,11,FALSE)),IF(VLOOKUP(AY72,NP,22,FALSE)=0,CONCATENATE(VLOOKUP(AY72,NP,18,FALSE)," pts - ",VLOOKUP(AY72,NP,21,FALSE)),"")))</f>
      </c>
      <c r="BI86" s="76"/>
      <c r="BJ86" s="77"/>
      <c r="BK86" s="76"/>
      <c r="BL86" s="76"/>
      <c r="BM86" s="77"/>
      <c r="BN86" s="76"/>
      <c r="BO86" s="121"/>
      <c r="BP86" s="53"/>
      <c r="BQ86" s="53"/>
      <c r="BR86" s="53"/>
      <c r="BS86" s="53"/>
      <c r="BT86" s="53"/>
      <c r="BU86" s="53"/>
      <c r="BV86" s="85"/>
      <c r="BW86" s="132"/>
      <c r="BX86" s="53"/>
      <c r="BY86" s="53"/>
      <c r="BZ86" s="53"/>
      <c r="CA86" s="53"/>
      <c r="CB86" s="103"/>
    </row>
    <row r="87" ht="12" customHeight="1">
      <c r="A87" s="87" t="s">
        <v>159</v>
      </c>
      <c r="B87" s="50" t="str">
        <f>IF(I87="","",IF(VLOOKUP(Q83,NP,12,FALSE)=0,CONCATENATE(VLOOKUP(Q83,NP,5,FALSE),"  ",VLOOKUP(Q83,NP,6,FALSE)),IF(VLOOKUP(Q83,NP,22,FALSE)=0,CONCATENATE(VLOOKUP(Q83,NP,15,FALSE),"  ",VLOOKUP(Q83,NP,16,FALSE)),"")))</f>
      </c>
      <c r="C87" s="50"/>
      <c r="D87" s="50"/>
      <c r="E87" s="50"/>
      <c r="F87" s="50"/>
      <c r="G87" s="50"/>
      <c r="H87" s="50"/>
      <c r="I87" s="49" t="str">
        <f>IF(AND(VLOOKUP(Q83,NP,12,FALSE)=0,VLOOKUP(Q83,NP,22,FALSE)=0),"",IF(VLOOKUP(Q83,NP,12,FALSE)=0,VLOOKUP(Q83,NP,4,FALSE),IF(VLOOKUP(Q83,NP,22,FALSE)=0,VLOOKUP(Q83,NP,14,FALSE),"")))</f>
      </c>
      <c r="J87" s="130"/>
      <c r="K87" s="130"/>
      <c r="L87" s="131"/>
      <c r="M87" s="130"/>
      <c r="N87" s="130"/>
      <c r="O87" s="131"/>
      <c r="P87" s="177"/>
      <c r="Q87" s="85"/>
      <c r="AH87" s="92"/>
      <c r="AI87" s="56"/>
      <c r="AJ87" s="57"/>
      <c r="AK87" s="45"/>
      <c r="AL87" s="46"/>
      <c r="AM87" s="45"/>
      <c r="AN87" s="45"/>
      <c r="AO87" s="46"/>
      <c r="AP87" s="47"/>
      <c r="AQ87" s="47"/>
      <c r="AR87" s="126"/>
      <c r="AS87" s="126"/>
      <c r="AT87" s="128"/>
      <c r="AU87" s="126"/>
      <c r="AV87" s="126"/>
      <c r="AW87" s="128"/>
      <c r="AX87" s="126"/>
      <c r="AY87" s="127"/>
      <c r="AZ87" s="126"/>
      <c r="BA87" s="126"/>
      <c r="BB87" s="128"/>
      <c r="BC87" s="126"/>
      <c r="BD87" s="126"/>
      <c r="BE87" s="128"/>
      <c r="BF87" s="126"/>
      <c r="BG87" s="59"/>
      <c r="BH87" s="88"/>
      <c r="BI87" s="89"/>
      <c r="BJ87" s="90"/>
      <c r="BK87" s="89"/>
      <c r="BL87" s="89"/>
      <c r="BM87" s="90"/>
      <c r="BN87" s="91"/>
      <c r="BO87" s="49" t="str">
        <f>IF(AND(VLOOKUP(BG83,NP,12,FALSE)=0,VLOOKUP(BG83,NP,22,FALSE)=0),"",IF(VLOOKUP(BG83,NP,12,FALSE)=0,VLOOKUP(BG83,NP,4,FALSE),IF(VLOOKUP(BG83,NP,22,FALSE)=0,VLOOKUP(BG83,NP,14,FALSE),"")))</f>
      </c>
      <c r="BP87" s="50" t="str">
        <f>IF(BO87="","",IF(VLOOKUP(BG83,NP,12,FALSE)=0,CONCATENATE(VLOOKUP(BG83,NP,5,FALSE),"  ",VLOOKUP(BG83,NP,6,FALSE)),IF(VLOOKUP(BG83,NP,22,FALSE)=0,CONCATENATE(VLOOKUP(BG83,NP,15,FALSE),"  ",VLOOKUP(BG83,NP,16,FALSE)),"")))</f>
      </c>
      <c r="BQ87" s="50"/>
      <c r="BR87" s="50"/>
      <c r="BS87" s="50"/>
      <c r="BT87" s="50"/>
      <c r="BU87" s="50"/>
      <c r="BV87" s="50"/>
      <c r="BW87" s="87" t="s">
        <v>144</v>
      </c>
      <c r="BX87" s="53"/>
      <c r="BY87" s="53"/>
      <c r="BZ87" s="53"/>
      <c r="CA87" s="53"/>
      <c r="CB87" s="103"/>
    </row>
    <row r="88" ht="12" customHeight="1">
      <c r="B88" s="54" t="str">
        <f>IF(I87="","",IF(VLOOKUP(Q83,NP,12,FALSE)=0,CONCATENATE(VLOOKUP(Q83,NP,8,FALSE)," pts - ",VLOOKUP(Q83,NP,11,FALSE)),IF(VLOOKUP(Q83,NP,22,FALSE)=0,CONCATENATE(VLOOKUP(Q83,NP,18,FALSE)," pts - ",VLOOKUP(Q83,NP,21,FALSE)),"")))</f>
      </c>
      <c r="C88" s="54"/>
      <c r="D88" s="54"/>
      <c r="E88" s="54"/>
      <c r="F88" s="54"/>
      <c r="G88" s="54"/>
      <c r="H88" s="54"/>
      <c r="Q88" s="85"/>
      <c r="R88" s="53"/>
      <c r="S88" s="53"/>
      <c r="T88" s="24"/>
      <c r="U88" s="7"/>
      <c r="V88" s="7"/>
      <c r="W88" s="24"/>
      <c r="X88" s="79"/>
      <c r="BG88" s="59"/>
      <c r="BH88" s="42"/>
      <c r="BI88" s="42"/>
      <c r="BJ88" s="43"/>
      <c r="BK88" s="42"/>
      <c r="BL88" s="42"/>
      <c r="BM88" s="43"/>
      <c r="BN88" s="53"/>
      <c r="BO88" s="85"/>
      <c r="BP88" s="54" t="str">
        <f>IF(BO87="","",IF(VLOOKUP(BG83,NP,12,FALSE)=0,CONCATENATE(VLOOKUP(BG83,NP,8,FALSE)," pts - ",VLOOKUP(BG83,NP,11,FALSE)),IF(VLOOKUP(BG83,NP,22,FALSE)=0,CONCATENATE(VLOOKUP(BG83,NP,18,FALSE)," pts - ",VLOOKUP(BG83,NP,21,FALSE)),"")))</f>
      </c>
      <c r="BQ88" s="54"/>
      <c r="BR88" s="54"/>
      <c r="BS88" s="54"/>
      <c r="BT88" s="54"/>
      <c r="BU88" s="54"/>
      <c r="BV88" s="54"/>
      <c r="BW88" s="132"/>
    </row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</sheetData>
  <sheetProtection sheet="1"/>
  <mergeCells>
    <mergeCell ref="AI82:AT82"/>
    <mergeCell ref="AI84:AT84"/>
    <mergeCell ref="BO3:BV3"/>
    <mergeCell ref="BO1:BV1"/>
    <mergeCell ref="BO2:BV2"/>
    <mergeCell ref="AI80:AT80"/>
  </mergeCells>
  <conditionalFormatting sqref="AQ6 AQ30">
    <cfRule type="cellIs" dxfId="56" priority="1" stopIfTrue="1" operator="equal">
      <formula>""""""</formula>
    </cfRule>
    <cfRule type="expression" dxfId="57" priority="2" stopIfTrue="1">
      <formula>OR(AQ6=AI10,AQ6=AI14)</formula>
    </cfRule>
  </conditionalFormatting>
  <conditionalFormatting sqref="AQ24 AQ48">
    <cfRule type="cellIs" dxfId="56" priority="3" stopIfTrue="1" operator="equal">
      <formula>""</formula>
    </cfRule>
    <cfRule type="expression" dxfId="57" priority="4" stopIfTrue="1">
      <formula>OR(AQ24=AI16,AQ24=AI20)</formula>
    </cfRule>
  </conditionalFormatting>
  <conditionalFormatting sqref="AG6 AG30">
    <cfRule type="cellIs" dxfId="56" priority="5" stopIfTrue="1" operator="equal">
      <formula>""""""</formula>
    </cfRule>
    <cfRule type="expression" dxfId="57" priority="6" stopIfTrue="1">
      <formula>OR(AG6=AI10,AG6=AI14)</formula>
    </cfRule>
  </conditionalFormatting>
  <conditionalFormatting sqref="AG24 AG48">
    <cfRule type="cellIs" dxfId="56" priority="7" stopIfTrue="1" operator="equal">
      <formula>""</formula>
    </cfRule>
    <cfRule type="expression" dxfId="57" priority="8" stopIfTrue="1">
      <formula>OR(AG24=AI16,AG24=AI20)</formula>
    </cfRule>
  </conditionalFormatting>
  <conditionalFormatting sqref="AI10 AI34">
    <cfRule type="cellIs" dxfId="58" priority="9" stopIfTrue="1" operator="equal">
      <formula>""</formula>
    </cfRule>
    <cfRule type="expression" dxfId="59" priority="10" stopIfTrue="1">
      <formula>AI10=AI14</formula>
    </cfRule>
    <cfRule type="expression" dxfId="57" priority="11" stopIfTrue="1">
      <formula>OR(AI10=AQ6,AI10=AG6)</formula>
    </cfRule>
  </conditionalFormatting>
  <conditionalFormatting sqref="AI14 AI38">
    <cfRule type="cellIs" dxfId="58" priority="12" stopIfTrue="1" operator="equal">
      <formula>""</formula>
    </cfRule>
    <cfRule type="expression" dxfId="59" priority="13" stopIfTrue="1">
      <formula>AI14=AI10</formula>
    </cfRule>
    <cfRule type="expression" dxfId="57" priority="14" stopIfTrue="1">
      <formula>OR(AI14=AQ6,AI14=AG6)</formula>
    </cfRule>
  </conditionalFormatting>
  <conditionalFormatting sqref="AI16 AI40">
    <cfRule type="cellIs" dxfId="58" priority="15" stopIfTrue="1" operator="equal">
      <formula>""</formula>
    </cfRule>
    <cfRule type="expression" dxfId="59" priority="16" stopIfTrue="1">
      <formula>AI16=AI20</formula>
    </cfRule>
    <cfRule type="expression" dxfId="57" priority="17" stopIfTrue="1">
      <formula>OR(AI16=AQ24,AI16=AG24)</formula>
    </cfRule>
  </conditionalFormatting>
  <conditionalFormatting sqref="AI20 AI44">
    <cfRule type="cellIs" dxfId="58" priority="18" stopIfTrue="1" operator="equal">
      <formula>""</formula>
    </cfRule>
    <cfRule type="expression" dxfId="59" priority="19" stopIfTrue="1">
      <formula>AI20=AI16</formula>
    </cfRule>
    <cfRule type="expression" dxfId="57" priority="20" stopIfTrue="1">
      <formula>OR(AI20=AQ24,AI20=AG24)</formula>
    </cfRule>
  </conditionalFormatting>
  <printOptions horizontalCentered="1"/>
  <pageMargins left="0.19685039370078741" right="0.19685039370078741" top="0.27" bottom="0.3" header="0.21" footer="0.14000000000000001"/>
  <pageSetup paperSize="9" scale="50" orientation="landscape" horizontalDpi="4294967293" verticalDpi="4294967293"/>
  <headerFooter alignWithMargins="0">
    <oddFooter>&amp;LPage &amp;P / &amp;N&amp;C&amp;F&amp;R&amp;D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Liste des parties</vt:lpstr>
      <vt:lpstr>Date tournoi</vt:lpstr>
      <vt:lpstr>Tableau V1</vt:lpstr>
      <vt:lpstr>Tableau</vt:lpstr>
      <vt:lpstr>Date</vt:lpstr>
      <vt:lpstr>NP</vt:lpstr>
      <vt:lpstr>Tableau!Zone_d_impression</vt:lpstr>
      <vt:lpstr>'Tableau V1'!Zone_d_impression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CAUGANT</dc:creator>
  <cp:lastModifiedBy>Eric DUCOS</cp:lastModifiedBy>
  <cp:lastPrinted>2018-11-27T15:19:24Z</cp:lastPrinted>
  <dcterms:created xsi:type="dcterms:W3CDTF">2003-05-26T15:29:41Z</dcterms:created>
  <dcterms:modified xsi:type="dcterms:W3CDTF">2023-12-27T18:46:12Z</dcterms:modified>
</cp:coreProperties>
</file>